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279\CR 50\2020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19" i="4681" l="1"/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L6" i="4681"/>
  <c r="D6" i="4681"/>
  <c r="E5" i="4681"/>
  <c r="J34" i="4689" l="1"/>
  <c r="AF25" i="4688" s="1"/>
  <c r="J28" i="4689"/>
  <c r="D25" i="4688" s="1"/>
  <c r="J31" i="4689"/>
  <c r="P25" i="4688" s="1"/>
  <c r="AL23" i="4688"/>
  <c r="U21" i="4686"/>
  <c r="J16" i="4689"/>
  <c r="J14" i="4689"/>
  <c r="J10" i="4689"/>
  <c r="D15" i="4688" s="1"/>
  <c r="J33" i="4689"/>
  <c r="Z25" i="4688" s="1"/>
  <c r="J30" i="4689"/>
  <c r="J25" i="4688" s="1"/>
  <c r="J32" i="4689"/>
  <c r="U25" i="4688" s="1"/>
  <c r="J36" i="4689"/>
  <c r="AO25" i="4688" s="1"/>
  <c r="J13" i="4689"/>
  <c r="P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J15" i="4689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U18" i="4688" s="1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20" i="4688"/>
  <c r="AD26" i="4688"/>
  <c r="BE20" i="4688"/>
  <c r="M26" i="4688"/>
  <c r="AU20" i="4688"/>
  <c r="B26" i="4688"/>
  <c r="BU12" i="4688"/>
  <c r="AD16" i="4688"/>
  <c r="BE12" i="4688"/>
  <c r="M16" i="4688"/>
  <c r="AU12" i="4688"/>
  <c r="B16" i="4688"/>
  <c r="R33" i="4688"/>
  <c r="BG22" i="4688" s="1"/>
  <c r="AH33" i="4688"/>
  <c r="BV22" i="4688" s="1"/>
  <c r="W33" i="4688"/>
  <c r="BL22" i="4688" s="1"/>
  <c r="U23" i="4678"/>
  <c r="Z33" i="4688"/>
  <c r="BO22" i="4688" s="1"/>
  <c r="I33" i="4688"/>
  <c r="AY22" i="4688" s="1"/>
  <c r="H33" i="4688"/>
  <c r="AX22" i="4688" s="1"/>
  <c r="AI33" i="4688"/>
  <c r="BW22" i="4688" s="1"/>
  <c r="V33" i="4688"/>
  <c r="BK22" i="4688" s="1"/>
  <c r="S33" i="4688"/>
  <c r="BH22" i="4688" s="1"/>
  <c r="AA33" i="4688"/>
  <c r="BP22" i="4688" s="1"/>
  <c r="AL33" i="4688"/>
  <c r="BZ22" i="4688" s="1"/>
  <c r="AM33" i="4688"/>
  <c r="CA22" i="4688" s="1"/>
  <c r="AO33" i="4688"/>
  <c r="CC22" i="4688" s="1"/>
  <c r="AJ33" i="4688"/>
  <c r="BX22" i="4688" s="1"/>
  <c r="E33" i="4688"/>
  <c r="AU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G14" i="4681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G26" i="4688"/>
  <c r="D26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<sst xmlns="http://schemas.openxmlformats.org/spreadsheetml/2006/main" count="538" uniqueCount="152">
  <si>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</si>
  <si>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</si>
  <si>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</si>
  <si>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</si>
  <si>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</si>
  <si>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</si>
  <si>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</si>
  <si>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</si>
  <si>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</si>
  <si>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</si>
  <si>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</si>
  <si>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</si>
  <si>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</si>
  <si>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</si>
  <si>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</si>
  <si>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</si>
  <si>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</si>
  <si>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</si>
  <si>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</si>
  <si>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</si>
  <si>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</si>
  <si>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</si>
  <si>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</si>
  <si>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</si>
  <si>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</si>
  <si>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</si>
  <si>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</si>
  <si>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</si>
  <si>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</si>
  <si>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</si>
  <si>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</si>
  <si>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</si>
  <si>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</si>
  <si>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</si>
  <si>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</si>
  <si>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</si>
  <si>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</si>
  <si>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</si>
  <si>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</si>
  <si>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</si>
  <si>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</si>
  <si>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</si>
  <si>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</si>
  <si>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</si>
  <si>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</si>
  <si>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</si>
  <si>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</si>
  <si>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</si>
  <si>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</si>
  <si>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</si>
  <si>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</si>
  <si>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</si>
  <si>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</si>
  <si>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</si>
  <si>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</si>
  <si>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</si>
  <si>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</si>
  <si>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</si>
  <si>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</si>
  <si>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</si>
  <si>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</si>
  <si>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</si>
  <si>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</si>
  <si>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</si>
  <si>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</si>
  <si>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</si>
  <si>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</si>
  <si>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</si>
  <si>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</si>
  <si>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</si>
  <si>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</si>
  <si>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</si>
  <si>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</si>
  <si>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</si>
  <si>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</si>
  <si>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</si>
  <si>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</si>
  <si>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</si>
  <si>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</si>
  <si>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</si>
  <si>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</si>
  <si>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</si>
  <si>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</si>
  <si>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</si>
  <si>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</si>
  <si>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</si>
  <si>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</si>
  <si>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</si>
  <si>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</si>
  <si>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</si>
  <si>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</si>
  <si>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</si>
  <si>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</si>
  <si>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</si>
  <si>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</si>
  <si>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</si>
  <si>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</si>
  <si>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</si>
  <si>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</si>
  <si>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</si>
  <si>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</si>
  <si>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</si>
  <si>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</si>
  <si>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</si>
  <si>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</si>
  <si>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</si>
  <si>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</si>
  <si>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</si>
  <si>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</si>
  <si>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</si>
  <si>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</si>
  <si>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</si>
  <si>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</si>
  <si>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</si>
  <si>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</si>
  <si>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</si>
  <si>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</si>
  <si>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</si>
  <si>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</si>
  <si>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</si>
  <si>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</si>
  <si>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</si>
  <si>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</si>
  <si>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</si>
  <si>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</si>
  <si>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</si>
  <si>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</si>
  <si>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</si>
  <si>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</si>
  <si>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</si>
  <si>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</si>
  <si>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</si>
  <si>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</si>
  <si>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</si>
  <si>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</si>
  <si>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</si>
  <si>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</si>
  <si>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</si>
  <si>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</si>
  <si>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</si>
  <si>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</si>
  <si>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</si>
  <si>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</si>
  <si>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</si>
  <si>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</si>
  <si>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</si>
  <si>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</si>
  <si>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59 X CARRERA 50</t>
  </si>
  <si>
    <t>JULIO VASQUEZ</t>
  </si>
  <si>
    <t xml:space="preserve">VOL MAX 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</si>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</sst>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211</c:v>
                </c:pt>
                <c:pt idx="1">
                  <c:v>210.5</c:v>
                </c:pt>
                <c:pt idx="2">
                  <c:v>252</c:v>
                </c:pt>
                <c:pt idx="3">
                  <c:v>267.5</c:v>
                </c:pt>
                <c:pt idx="4">
                  <c:v>260.5</c:v>
                </c:pt>
                <c:pt idx="5">
                  <c:v>233</c:v>
                </c:pt>
                <c:pt idx="6">
                  <c:v>234.5</c:v>
                </c:pt>
                <c:pt idx="7">
                  <c:v>219</c:v>
                </c:pt>
                <c:pt idx="8">
                  <c:v>230.5</c:v>
                </c:pt>
                <c:pt idx="9">
                  <c:v>225.5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20320"/>
        <c:axId val="352418752"/>
      </c:barChart>
      <c:catAx>
        <c:axId val="35242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1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18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2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941</c:v>
                </c:pt>
                <c:pt idx="4">
                  <c:v>990.5</c:v>
                </c:pt>
                <c:pt idx="5">
                  <c:v>1013</c:v>
                </c:pt>
                <c:pt idx="6">
                  <c:v>995.5</c:v>
                </c:pt>
                <c:pt idx="7">
                  <c:v>947</c:v>
                </c:pt>
                <c:pt idx="8">
                  <c:v>917</c:v>
                </c:pt>
                <c:pt idx="9">
                  <c:v>909.5</c:v>
                </c:pt>
                <c:pt idx="13">
                  <c:v>895.5</c:v>
                </c:pt>
                <c:pt idx="14">
                  <c:v>914.5</c:v>
                </c:pt>
                <c:pt idx="15">
                  <c:v>932</c:v>
                </c:pt>
                <c:pt idx="16">
                  <c:v>952.5</c:v>
                </c:pt>
                <c:pt idx="17">
                  <c:v>914</c:v>
                </c:pt>
                <c:pt idx="18">
                  <c:v>840</c:v>
                </c:pt>
                <c:pt idx="19">
                  <c:v>753.5</c:v>
                </c:pt>
                <c:pt idx="20">
                  <c:v>691</c:v>
                </c:pt>
                <c:pt idx="21">
                  <c:v>688</c:v>
                </c:pt>
                <c:pt idx="22">
                  <c:v>745</c:v>
                </c:pt>
                <c:pt idx="23">
                  <c:v>826.5</c:v>
                </c:pt>
                <c:pt idx="24">
                  <c:v>894</c:v>
                </c:pt>
                <c:pt idx="25">
                  <c:v>914.5</c:v>
                </c:pt>
                <c:pt idx="29">
                  <c:v>917.5</c:v>
                </c:pt>
                <c:pt idx="30">
                  <c:v>965</c:v>
                </c:pt>
                <c:pt idx="31">
                  <c:v>999.5</c:v>
                </c:pt>
                <c:pt idx="32">
                  <c:v>1063.5</c:v>
                </c:pt>
                <c:pt idx="33">
                  <c:v>1154.5</c:v>
                </c:pt>
                <c:pt idx="34">
                  <c:v>1204</c:v>
                </c:pt>
                <c:pt idx="35">
                  <c:v>1255.5</c:v>
                </c:pt>
                <c:pt idx="36">
                  <c:v>1219.5</c:v>
                </c:pt>
                <c:pt idx="37">
                  <c:v>1161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861</c:v>
                </c:pt>
                <c:pt idx="4">
                  <c:v>821</c:v>
                </c:pt>
                <c:pt idx="5">
                  <c:v>782</c:v>
                </c:pt>
                <c:pt idx="6">
                  <c:v>694.5</c:v>
                </c:pt>
                <c:pt idx="7">
                  <c:v>655</c:v>
                </c:pt>
                <c:pt idx="8">
                  <c:v>641.5</c:v>
                </c:pt>
                <c:pt idx="9">
                  <c:v>641</c:v>
                </c:pt>
                <c:pt idx="13">
                  <c:v>650</c:v>
                </c:pt>
                <c:pt idx="14">
                  <c:v>753</c:v>
                </c:pt>
                <c:pt idx="15">
                  <c:v>825.5</c:v>
                </c:pt>
                <c:pt idx="16">
                  <c:v>848.5</c:v>
                </c:pt>
                <c:pt idx="17">
                  <c:v>785.5</c:v>
                </c:pt>
                <c:pt idx="18">
                  <c:v>698</c:v>
                </c:pt>
                <c:pt idx="19">
                  <c:v>648.5</c:v>
                </c:pt>
                <c:pt idx="20">
                  <c:v>625</c:v>
                </c:pt>
                <c:pt idx="21">
                  <c:v>620</c:v>
                </c:pt>
                <c:pt idx="22">
                  <c:v>648.5</c:v>
                </c:pt>
                <c:pt idx="23">
                  <c:v>681.5</c:v>
                </c:pt>
                <c:pt idx="24">
                  <c:v>743</c:v>
                </c:pt>
                <c:pt idx="25">
                  <c:v>799.5</c:v>
                </c:pt>
                <c:pt idx="29">
                  <c:v>712.5</c:v>
                </c:pt>
                <c:pt idx="30">
                  <c:v>707.5</c:v>
                </c:pt>
                <c:pt idx="31">
                  <c:v>762</c:v>
                </c:pt>
                <c:pt idx="32">
                  <c:v>866</c:v>
                </c:pt>
                <c:pt idx="33">
                  <c:v>928</c:v>
                </c:pt>
                <c:pt idx="34">
                  <c:v>980</c:v>
                </c:pt>
                <c:pt idx="35">
                  <c:v>1046.5</c:v>
                </c:pt>
                <c:pt idx="36">
                  <c:v>963</c:v>
                </c:pt>
                <c:pt idx="37">
                  <c:v>856.5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1802</c:v>
                </c:pt>
                <c:pt idx="4">
                  <c:v>1811.5</c:v>
                </c:pt>
                <c:pt idx="5">
                  <c:v>1795</c:v>
                </c:pt>
                <c:pt idx="6">
                  <c:v>1690</c:v>
                </c:pt>
                <c:pt idx="7">
                  <c:v>1602</c:v>
                </c:pt>
                <c:pt idx="8">
                  <c:v>1558.5</c:v>
                </c:pt>
                <c:pt idx="9">
                  <c:v>1550.5</c:v>
                </c:pt>
                <c:pt idx="13">
                  <c:v>1545.5</c:v>
                </c:pt>
                <c:pt idx="14">
                  <c:v>1667.5</c:v>
                </c:pt>
                <c:pt idx="15">
                  <c:v>1757.5</c:v>
                </c:pt>
                <c:pt idx="16">
                  <c:v>1801</c:v>
                </c:pt>
                <c:pt idx="17">
                  <c:v>1699.5</c:v>
                </c:pt>
                <c:pt idx="18">
                  <c:v>1538</c:v>
                </c:pt>
                <c:pt idx="19">
                  <c:v>1402</c:v>
                </c:pt>
                <c:pt idx="20">
                  <c:v>1316</c:v>
                </c:pt>
                <c:pt idx="21">
                  <c:v>1308</c:v>
                </c:pt>
                <c:pt idx="22">
                  <c:v>1393.5</c:v>
                </c:pt>
                <c:pt idx="23">
                  <c:v>1508</c:v>
                </c:pt>
                <c:pt idx="24">
                  <c:v>1637</c:v>
                </c:pt>
                <c:pt idx="25">
                  <c:v>1714</c:v>
                </c:pt>
                <c:pt idx="29">
                  <c:v>1630</c:v>
                </c:pt>
                <c:pt idx="30">
                  <c:v>1672.5</c:v>
                </c:pt>
                <c:pt idx="31">
                  <c:v>1761.5</c:v>
                </c:pt>
                <c:pt idx="32">
                  <c:v>1929.5</c:v>
                </c:pt>
                <c:pt idx="33">
                  <c:v>2082.5</c:v>
                </c:pt>
                <c:pt idx="34">
                  <c:v>2184</c:v>
                </c:pt>
                <c:pt idx="35">
                  <c:v>2302</c:v>
                </c:pt>
                <c:pt idx="36">
                  <c:v>2182.5</c:v>
                </c:pt>
                <c:pt idx="37">
                  <c:v>2017.5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527512"/>
        <c:axId val="353527904"/>
      </c:lineChart>
      <c:catAx>
        <c:axId val="3535275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35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279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3527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233</c:v>
                </c:pt>
                <c:pt idx="1">
                  <c:v>238.5</c:v>
                </c:pt>
                <c:pt idx="2">
                  <c:v>208</c:v>
                </c:pt>
                <c:pt idx="3">
                  <c:v>216</c:v>
                </c:pt>
                <c:pt idx="4">
                  <c:v>252</c:v>
                </c:pt>
                <c:pt idx="5">
                  <c:v>256</c:v>
                </c:pt>
                <c:pt idx="6">
                  <c:v>228.5</c:v>
                </c:pt>
                <c:pt idx="7">
                  <c:v>177.5</c:v>
                </c:pt>
                <c:pt idx="8">
                  <c:v>178</c:v>
                </c:pt>
                <c:pt idx="9">
                  <c:v>169.5</c:v>
                </c:pt>
                <c:pt idx="10">
                  <c:v>166</c:v>
                </c:pt>
                <c:pt idx="11">
                  <c:v>174.5</c:v>
                </c:pt>
                <c:pt idx="12">
                  <c:v>235</c:v>
                </c:pt>
                <c:pt idx="13">
                  <c:v>251</c:v>
                </c:pt>
                <c:pt idx="14">
                  <c:v>233.5</c:v>
                </c:pt>
                <c:pt idx="15">
                  <c:v>195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16008"/>
        <c:axId val="352419144"/>
      </c:barChart>
      <c:catAx>
        <c:axId val="35241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19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19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16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207.5</c:v>
                </c:pt>
                <c:pt idx="1">
                  <c:v>225</c:v>
                </c:pt>
                <c:pt idx="2">
                  <c:v>248.5</c:v>
                </c:pt>
                <c:pt idx="3">
                  <c:v>236.5</c:v>
                </c:pt>
                <c:pt idx="4">
                  <c:v>255</c:v>
                </c:pt>
                <c:pt idx="5">
                  <c:v>259.5</c:v>
                </c:pt>
                <c:pt idx="6">
                  <c:v>312.5</c:v>
                </c:pt>
                <c:pt idx="7">
                  <c:v>327.5</c:v>
                </c:pt>
                <c:pt idx="8">
                  <c:v>304.5</c:v>
                </c:pt>
                <c:pt idx="9">
                  <c:v>311</c:v>
                </c:pt>
                <c:pt idx="10">
                  <c:v>276.5</c:v>
                </c:pt>
                <c:pt idx="11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14832"/>
        <c:axId val="352420712"/>
      </c:barChart>
      <c:catAx>
        <c:axId val="35241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20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20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14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205</c:v>
                </c:pt>
                <c:pt idx="1">
                  <c:v>209.5</c:v>
                </c:pt>
                <c:pt idx="2">
                  <c:v>236</c:v>
                </c:pt>
                <c:pt idx="3">
                  <c:v>210.5</c:v>
                </c:pt>
                <c:pt idx="4">
                  <c:v>165</c:v>
                </c:pt>
                <c:pt idx="5">
                  <c:v>170.5</c:v>
                </c:pt>
                <c:pt idx="6">
                  <c:v>148.5</c:v>
                </c:pt>
                <c:pt idx="7">
                  <c:v>171</c:v>
                </c:pt>
                <c:pt idx="8">
                  <c:v>151.5</c:v>
                </c:pt>
                <c:pt idx="9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21496"/>
        <c:axId val="352417968"/>
      </c:barChart>
      <c:catAx>
        <c:axId val="352421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1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1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21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202.5</c:v>
                </c:pt>
                <c:pt idx="1">
                  <c:v>170</c:v>
                </c:pt>
                <c:pt idx="2">
                  <c:v>148</c:v>
                </c:pt>
                <c:pt idx="3">
                  <c:v>192</c:v>
                </c:pt>
                <c:pt idx="4">
                  <c:v>197.5</c:v>
                </c:pt>
                <c:pt idx="5">
                  <c:v>224.5</c:v>
                </c:pt>
                <c:pt idx="6">
                  <c:v>252</c:v>
                </c:pt>
                <c:pt idx="7">
                  <c:v>254</c:v>
                </c:pt>
                <c:pt idx="8">
                  <c:v>249.5</c:v>
                </c:pt>
                <c:pt idx="9">
                  <c:v>291</c:v>
                </c:pt>
                <c:pt idx="10">
                  <c:v>168.5</c:v>
                </c:pt>
                <c:pt idx="11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16792"/>
        <c:axId val="353528296"/>
      </c:barChart>
      <c:catAx>
        <c:axId val="352416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2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28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16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142.5</c:v>
                </c:pt>
                <c:pt idx="1">
                  <c:v>125</c:v>
                </c:pt>
                <c:pt idx="2">
                  <c:v>159</c:v>
                </c:pt>
                <c:pt idx="3">
                  <c:v>223.5</c:v>
                </c:pt>
                <c:pt idx="4">
                  <c:v>245.5</c:v>
                </c:pt>
                <c:pt idx="5">
                  <c:v>197.5</c:v>
                </c:pt>
                <c:pt idx="6">
                  <c:v>182</c:v>
                </c:pt>
                <c:pt idx="7">
                  <c:v>160.5</c:v>
                </c:pt>
                <c:pt idx="8">
                  <c:v>158</c:v>
                </c:pt>
                <c:pt idx="9">
                  <c:v>148</c:v>
                </c:pt>
                <c:pt idx="10">
                  <c:v>158.5</c:v>
                </c:pt>
                <c:pt idx="11">
                  <c:v>155.5</c:v>
                </c:pt>
                <c:pt idx="12">
                  <c:v>186.5</c:v>
                </c:pt>
                <c:pt idx="13">
                  <c:v>181</c:v>
                </c:pt>
                <c:pt idx="14">
                  <c:v>220</c:v>
                </c:pt>
                <c:pt idx="15">
                  <c:v>212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528688"/>
        <c:axId val="353529080"/>
      </c:barChart>
      <c:catAx>
        <c:axId val="35352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29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29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2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416</c:v>
                </c:pt>
                <c:pt idx="1">
                  <c:v>420</c:v>
                </c:pt>
                <c:pt idx="2">
                  <c:v>488</c:v>
                </c:pt>
                <c:pt idx="3">
                  <c:v>478</c:v>
                </c:pt>
                <c:pt idx="4">
                  <c:v>425.5</c:v>
                </c:pt>
                <c:pt idx="5">
                  <c:v>403.5</c:v>
                </c:pt>
                <c:pt idx="6">
                  <c:v>383</c:v>
                </c:pt>
                <c:pt idx="7">
                  <c:v>390</c:v>
                </c:pt>
                <c:pt idx="8">
                  <c:v>382</c:v>
                </c:pt>
                <c:pt idx="9">
                  <c:v>395.5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531824"/>
        <c:axId val="353532608"/>
      </c:barChart>
      <c:catAx>
        <c:axId val="35353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3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3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3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410</c:v>
                </c:pt>
                <c:pt idx="1">
                  <c:v>395</c:v>
                </c:pt>
                <c:pt idx="2">
                  <c:v>396.5</c:v>
                </c:pt>
                <c:pt idx="3">
                  <c:v>428.5</c:v>
                </c:pt>
                <c:pt idx="4">
                  <c:v>452.5</c:v>
                </c:pt>
                <c:pt idx="5">
                  <c:v>484</c:v>
                </c:pt>
                <c:pt idx="6">
                  <c:v>564.5</c:v>
                </c:pt>
                <c:pt idx="7">
                  <c:v>581.5</c:v>
                </c:pt>
                <c:pt idx="8">
                  <c:v>554</c:v>
                </c:pt>
                <c:pt idx="9">
                  <c:v>602</c:v>
                </c:pt>
                <c:pt idx="10">
                  <c:v>445</c:v>
                </c:pt>
                <c:pt idx="11">
                  <c:v>416.5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532216"/>
        <c:axId val="353534176"/>
      </c:barChart>
      <c:catAx>
        <c:axId val="35353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3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34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3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375.5</c:v>
                </c:pt>
                <c:pt idx="1">
                  <c:v>363.5</c:v>
                </c:pt>
                <c:pt idx="2">
                  <c:v>367</c:v>
                </c:pt>
                <c:pt idx="3">
                  <c:v>439.5</c:v>
                </c:pt>
                <c:pt idx="4">
                  <c:v>497.5</c:v>
                </c:pt>
                <c:pt idx="5">
                  <c:v>453.5</c:v>
                </c:pt>
                <c:pt idx="6">
                  <c:v>410.5</c:v>
                </c:pt>
                <c:pt idx="7">
                  <c:v>338</c:v>
                </c:pt>
                <c:pt idx="8">
                  <c:v>336</c:v>
                </c:pt>
                <c:pt idx="9">
                  <c:v>317.5</c:v>
                </c:pt>
                <c:pt idx="10">
                  <c:v>324.5</c:v>
                </c:pt>
                <c:pt idx="11">
                  <c:v>330</c:v>
                </c:pt>
                <c:pt idx="12">
                  <c:v>421.5</c:v>
                </c:pt>
                <c:pt idx="13">
                  <c:v>432</c:v>
                </c:pt>
                <c:pt idx="14">
                  <c:v>453.5</c:v>
                </c:pt>
                <c:pt idx="15">
                  <c:v>407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527120"/>
        <c:axId val="353534568"/>
      </c:barChart>
      <c:catAx>
        <c:axId val="35352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34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34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2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17336" y="95250"/>
          <a:ext cx="264795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80" t="s">
        <v>147</v>
      </c>
      <c r="E5" s="180"/>
      <c r="F5" s="180"/>
      <c r="G5" s="180"/>
      <c r="H5" s="180"/>
      <c r="I5" s="170" t="s">
        <v>53</v>
      </c>
      <c r="J5" s="170"/>
      <c r="K5" s="170"/>
      <c r="L5" s="181">
        <v>1279</v>
      </c>
      <c r="M5" s="181"/>
      <c r="N5" s="181"/>
      <c r="O5" s="12"/>
      <c r="P5" s="170" t="s">
        <v>57</v>
      </c>
      <c r="Q5" s="170"/>
      <c r="R5" s="170"/>
      <c r="S5" s="179" t="s">
        <v>62</v>
      </c>
      <c r="T5" s="179"/>
      <c r="U5" s="179"/>
    </row>
    <row r="6" spans="1:28" ht="12.75" customHeight="1" x14ac:dyDescent="0.2">
      <c r="A6" s="170" t="s">
        <v>55</v>
      </c>
      <c r="B6" s="170"/>
      <c r="C6" s="170"/>
      <c r="D6" s="177" t="s">
        <v>150</v>
      </c>
      <c r="E6" s="177"/>
      <c r="F6" s="177"/>
      <c r="G6" s="177"/>
      <c r="H6" s="177"/>
      <c r="I6" s="170" t="s">
        <v>59</v>
      </c>
      <c r="J6" s="170"/>
      <c r="K6" s="170"/>
      <c r="L6" s="182">
        <v>2</v>
      </c>
      <c r="M6" s="182"/>
      <c r="N6" s="182"/>
      <c r="O6" s="42"/>
      <c r="P6" s="170" t="s">
        <v>58</v>
      </c>
      <c r="Q6" s="170"/>
      <c r="R6" s="170"/>
      <c r="S6" s="175">
        <v>43851</v>
      </c>
      <c r="T6" s="175"/>
      <c r="U6" s="17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41</v>
      </c>
      <c r="C10" s="46">
        <v>170</v>
      </c>
      <c r="D10" s="46">
        <v>9</v>
      </c>
      <c r="E10" s="46">
        <v>1</v>
      </c>
      <c r="F10" s="6">
        <f t="shared" ref="F10:F22" si="0">B10*0.5+C10*1+D10*2+E10*2.5</f>
        <v>211</v>
      </c>
      <c r="G10" s="2"/>
      <c r="H10" s="19" t="s">
        <v>4</v>
      </c>
      <c r="I10" s="46">
        <v>32</v>
      </c>
      <c r="J10" s="46">
        <v>175</v>
      </c>
      <c r="K10" s="46">
        <v>10</v>
      </c>
      <c r="L10" s="46">
        <v>2</v>
      </c>
      <c r="M10" s="6">
        <f t="shared" ref="M10:M22" si="1">I10*0.5+J10*1+K10*2+L10*2.5</f>
        <v>216</v>
      </c>
      <c r="N10" s="9">
        <f>F20+F21+F22+M10</f>
        <v>895.5</v>
      </c>
      <c r="O10" s="19" t="s">
        <v>43</v>
      </c>
      <c r="P10" s="46">
        <v>31</v>
      </c>
      <c r="Q10" s="46">
        <v>166</v>
      </c>
      <c r="R10" s="46">
        <v>8</v>
      </c>
      <c r="S10" s="46">
        <v>4</v>
      </c>
      <c r="T10" s="6">
        <f t="shared" ref="T10:T21" si="2">P10*0.5+Q10*1+R10*2+S10*2.5</f>
        <v>207.5</v>
      </c>
      <c r="U10" s="10"/>
      <c r="AB10" s="1"/>
    </row>
    <row r="11" spans="1:28" ht="24" customHeight="1" x14ac:dyDescent="0.2">
      <c r="A11" s="18" t="s">
        <v>14</v>
      </c>
      <c r="B11" s="46">
        <v>35</v>
      </c>
      <c r="C11" s="46">
        <v>172</v>
      </c>
      <c r="D11" s="46">
        <v>8</v>
      </c>
      <c r="E11" s="46">
        <v>2</v>
      </c>
      <c r="F11" s="6">
        <f t="shared" si="0"/>
        <v>210.5</v>
      </c>
      <c r="G11" s="2"/>
      <c r="H11" s="19" t="s">
        <v>5</v>
      </c>
      <c r="I11" s="46">
        <v>50</v>
      </c>
      <c r="J11" s="46">
        <v>206</v>
      </c>
      <c r="K11" s="46">
        <v>8</v>
      </c>
      <c r="L11" s="46">
        <v>2</v>
      </c>
      <c r="M11" s="6">
        <f t="shared" si="1"/>
        <v>252</v>
      </c>
      <c r="N11" s="9">
        <f>F21+F22+M10+M11</f>
        <v>914.5</v>
      </c>
      <c r="O11" s="19" t="s">
        <v>44</v>
      </c>
      <c r="P11" s="46">
        <v>36</v>
      </c>
      <c r="Q11" s="46">
        <v>171</v>
      </c>
      <c r="R11" s="46">
        <v>8</v>
      </c>
      <c r="S11" s="46">
        <v>8</v>
      </c>
      <c r="T11" s="6">
        <f t="shared" si="2"/>
        <v>225</v>
      </c>
      <c r="U11" s="2"/>
      <c r="AB11" s="1"/>
    </row>
    <row r="12" spans="1:28" ht="24" customHeight="1" x14ac:dyDescent="0.2">
      <c r="A12" s="18" t="s">
        <v>17</v>
      </c>
      <c r="B12" s="46">
        <v>56</v>
      </c>
      <c r="C12" s="46">
        <v>197</v>
      </c>
      <c r="D12" s="46">
        <v>11</v>
      </c>
      <c r="E12" s="46">
        <v>2</v>
      </c>
      <c r="F12" s="6">
        <f t="shared" si="0"/>
        <v>252</v>
      </c>
      <c r="G12" s="2"/>
      <c r="H12" s="19" t="s">
        <v>6</v>
      </c>
      <c r="I12" s="46">
        <v>36</v>
      </c>
      <c r="J12" s="46">
        <v>222</v>
      </c>
      <c r="K12" s="46">
        <v>8</v>
      </c>
      <c r="L12" s="46">
        <v>0</v>
      </c>
      <c r="M12" s="6">
        <f t="shared" si="1"/>
        <v>256</v>
      </c>
      <c r="N12" s="2">
        <f>F22+M10+M11+M12</f>
        <v>932</v>
      </c>
      <c r="O12" s="19" t="s">
        <v>32</v>
      </c>
      <c r="P12" s="46">
        <v>50</v>
      </c>
      <c r="Q12" s="46">
        <v>201</v>
      </c>
      <c r="R12" s="46">
        <v>10</v>
      </c>
      <c r="S12" s="46">
        <v>1</v>
      </c>
      <c r="T12" s="6">
        <f t="shared" si="2"/>
        <v>248.5</v>
      </c>
      <c r="U12" s="2"/>
      <c r="AB12" s="1"/>
    </row>
    <row r="13" spans="1:28" ht="24" customHeight="1" x14ac:dyDescent="0.2">
      <c r="A13" s="18" t="s">
        <v>19</v>
      </c>
      <c r="B13" s="46">
        <v>42</v>
      </c>
      <c r="C13" s="46">
        <v>210</v>
      </c>
      <c r="D13" s="46">
        <v>12</v>
      </c>
      <c r="E13" s="46">
        <v>5</v>
      </c>
      <c r="F13" s="6">
        <f t="shared" si="0"/>
        <v>267.5</v>
      </c>
      <c r="G13" s="2">
        <f t="shared" ref="G13:G19" si="3">F10+F11+F12+F13</f>
        <v>941</v>
      </c>
      <c r="H13" s="19" t="s">
        <v>7</v>
      </c>
      <c r="I13" s="46">
        <v>29</v>
      </c>
      <c r="J13" s="46">
        <v>196</v>
      </c>
      <c r="K13" s="46">
        <v>9</v>
      </c>
      <c r="L13" s="46">
        <v>0</v>
      </c>
      <c r="M13" s="6">
        <f t="shared" si="1"/>
        <v>228.5</v>
      </c>
      <c r="N13" s="2">
        <f t="shared" ref="N13:N18" si="4">M10+M11+M12+M13</f>
        <v>952.5</v>
      </c>
      <c r="O13" s="19" t="s">
        <v>33</v>
      </c>
      <c r="P13" s="46">
        <v>45</v>
      </c>
      <c r="Q13" s="46">
        <v>178</v>
      </c>
      <c r="R13" s="46">
        <v>8</v>
      </c>
      <c r="S13" s="46">
        <v>8</v>
      </c>
      <c r="T13" s="6">
        <f t="shared" si="2"/>
        <v>236.5</v>
      </c>
      <c r="U13" s="2">
        <f t="shared" ref="U13:U21" si="5">T10+T11+T12+T13</f>
        <v>917.5</v>
      </c>
      <c r="AB13" s="81">
        <v>241</v>
      </c>
    </row>
    <row r="14" spans="1:28" ht="24" customHeight="1" x14ac:dyDescent="0.2">
      <c r="A14" s="18" t="s">
        <v>21</v>
      </c>
      <c r="B14" s="46">
        <v>36</v>
      </c>
      <c r="C14" s="46">
        <v>205</v>
      </c>
      <c r="D14" s="46">
        <v>15</v>
      </c>
      <c r="E14" s="46">
        <v>3</v>
      </c>
      <c r="F14" s="6">
        <f t="shared" si="0"/>
        <v>260.5</v>
      </c>
      <c r="G14" s="2">
        <f t="shared" si="3"/>
        <v>990.5</v>
      </c>
      <c r="H14" s="19" t="s">
        <v>9</v>
      </c>
      <c r="I14" s="46">
        <v>22</v>
      </c>
      <c r="J14" s="46">
        <v>152</v>
      </c>
      <c r="K14" s="46">
        <v>6</v>
      </c>
      <c r="L14" s="46">
        <v>1</v>
      </c>
      <c r="M14" s="6">
        <f t="shared" si="1"/>
        <v>177.5</v>
      </c>
      <c r="N14" s="2">
        <f t="shared" si="4"/>
        <v>914</v>
      </c>
      <c r="O14" s="19" t="s">
        <v>29</v>
      </c>
      <c r="P14" s="45">
        <v>57</v>
      </c>
      <c r="Q14" s="45">
        <v>177</v>
      </c>
      <c r="R14" s="45">
        <v>11</v>
      </c>
      <c r="S14" s="45">
        <v>11</v>
      </c>
      <c r="T14" s="6">
        <f t="shared" si="2"/>
        <v>255</v>
      </c>
      <c r="U14" s="2">
        <f t="shared" si="5"/>
        <v>965</v>
      </c>
      <c r="AB14" s="81">
        <v>250</v>
      </c>
    </row>
    <row r="15" spans="1:28" ht="24" customHeight="1" x14ac:dyDescent="0.2">
      <c r="A15" s="18" t="s">
        <v>23</v>
      </c>
      <c r="B15" s="46">
        <v>31</v>
      </c>
      <c r="C15" s="46">
        <v>188</v>
      </c>
      <c r="D15" s="46">
        <v>11</v>
      </c>
      <c r="E15" s="46">
        <v>3</v>
      </c>
      <c r="F15" s="6">
        <f t="shared" si="0"/>
        <v>233</v>
      </c>
      <c r="G15" s="2">
        <f t="shared" si="3"/>
        <v>1013</v>
      </c>
      <c r="H15" s="19" t="s">
        <v>12</v>
      </c>
      <c r="I15" s="46">
        <v>20</v>
      </c>
      <c r="J15" s="46">
        <v>153</v>
      </c>
      <c r="K15" s="46">
        <v>5</v>
      </c>
      <c r="L15" s="46">
        <v>2</v>
      </c>
      <c r="M15" s="6">
        <f t="shared" si="1"/>
        <v>178</v>
      </c>
      <c r="N15" s="2">
        <f t="shared" si="4"/>
        <v>840</v>
      </c>
      <c r="O15" s="18" t="s">
        <v>30</v>
      </c>
      <c r="P15" s="46">
        <v>49</v>
      </c>
      <c r="Q15" s="46">
        <v>193</v>
      </c>
      <c r="R15" s="45">
        <v>11</v>
      </c>
      <c r="S15" s="46">
        <v>8</v>
      </c>
      <c r="T15" s="6">
        <f t="shared" si="2"/>
        <v>259.5</v>
      </c>
      <c r="U15" s="2">
        <f t="shared" si="5"/>
        <v>999.5</v>
      </c>
      <c r="AB15" s="81">
        <v>262</v>
      </c>
    </row>
    <row r="16" spans="1:28" ht="24" customHeight="1" x14ac:dyDescent="0.2">
      <c r="A16" s="18" t="s">
        <v>39</v>
      </c>
      <c r="B16" s="46">
        <v>34</v>
      </c>
      <c r="C16" s="46">
        <v>191</v>
      </c>
      <c r="D16" s="46">
        <v>12</v>
      </c>
      <c r="E16" s="46">
        <v>1</v>
      </c>
      <c r="F16" s="6">
        <f t="shared" si="0"/>
        <v>234.5</v>
      </c>
      <c r="G16" s="2">
        <f t="shared" si="3"/>
        <v>995.5</v>
      </c>
      <c r="H16" s="19" t="s">
        <v>15</v>
      </c>
      <c r="I16" s="46">
        <v>22</v>
      </c>
      <c r="J16" s="46">
        <v>148</v>
      </c>
      <c r="K16" s="46">
        <v>4</v>
      </c>
      <c r="L16" s="46">
        <v>1</v>
      </c>
      <c r="M16" s="6">
        <f t="shared" si="1"/>
        <v>169.5</v>
      </c>
      <c r="N16" s="2">
        <f t="shared" si="4"/>
        <v>753.5</v>
      </c>
      <c r="O16" s="19" t="s">
        <v>8</v>
      </c>
      <c r="P16" s="46">
        <v>45</v>
      </c>
      <c r="Q16" s="46">
        <v>239</v>
      </c>
      <c r="R16" s="46">
        <v>13</v>
      </c>
      <c r="S16" s="46">
        <v>10</v>
      </c>
      <c r="T16" s="6">
        <f t="shared" si="2"/>
        <v>312.5</v>
      </c>
      <c r="U16" s="2">
        <f t="shared" si="5"/>
        <v>1063.5</v>
      </c>
      <c r="AB16" s="81">
        <v>270.5</v>
      </c>
    </row>
    <row r="17" spans="1:28" ht="24" customHeight="1" x14ac:dyDescent="0.2">
      <c r="A17" s="18" t="s">
        <v>40</v>
      </c>
      <c r="B17" s="46">
        <v>33</v>
      </c>
      <c r="C17" s="46">
        <v>178</v>
      </c>
      <c r="D17" s="46">
        <v>11</v>
      </c>
      <c r="E17" s="46">
        <v>1</v>
      </c>
      <c r="F17" s="6">
        <f t="shared" si="0"/>
        <v>219</v>
      </c>
      <c r="G17" s="2">
        <f t="shared" si="3"/>
        <v>947</v>
      </c>
      <c r="H17" s="19" t="s">
        <v>18</v>
      </c>
      <c r="I17" s="46">
        <v>18</v>
      </c>
      <c r="J17" s="46">
        <v>145</v>
      </c>
      <c r="K17" s="46">
        <v>6</v>
      </c>
      <c r="L17" s="46">
        <v>0</v>
      </c>
      <c r="M17" s="6">
        <f t="shared" si="1"/>
        <v>166</v>
      </c>
      <c r="N17" s="2">
        <f t="shared" si="4"/>
        <v>691</v>
      </c>
      <c r="O17" s="19" t="s">
        <v>10</v>
      </c>
      <c r="P17" s="46">
        <v>50</v>
      </c>
      <c r="Q17" s="46">
        <v>250</v>
      </c>
      <c r="R17" s="46">
        <v>15</v>
      </c>
      <c r="S17" s="46">
        <v>9</v>
      </c>
      <c r="T17" s="6">
        <f t="shared" si="2"/>
        <v>327.5</v>
      </c>
      <c r="U17" s="2">
        <f t="shared" si="5"/>
        <v>1154.5</v>
      </c>
      <c r="AB17" s="81">
        <v>289.5</v>
      </c>
    </row>
    <row r="18" spans="1:28" ht="24" customHeight="1" x14ac:dyDescent="0.2">
      <c r="A18" s="18" t="s">
        <v>41</v>
      </c>
      <c r="B18" s="46">
        <v>30</v>
      </c>
      <c r="C18" s="46">
        <v>182</v>
      </c>
      <c r="D18" s="46">
        <v>13</v>
      </c>
      <c r="E18" s="46">
        <v>3</v>
      </c>
      <c r="F18" s="6">
        <f t="shared" si="0"/>
        <v>230.5</v>
      </c>
      <c r="G18" s="2">
        <f t="shared" si="3"/>
        <v>917</v>
      </c>
      <c r="H18" s="19" t="s">
        <v>20</v>
      </c>
      <c r="I18" s="46">
        <v>21</v>
      </c>
      <c r="J18" s="46">
        <v>150</v>
      </c>
      <c r="K18" s="46">
        <v>7</v>
      </c>
      <c r="L18" s="46">
        <v>0</v>
      </c>
      <c r="M18" s="6">
        <f t="shared" si="1"/>
        <v>174.5</v>
      </c>
      <c r="N18" s="2">
        <f t="shared" si="4"/>
        <v>688</v>
      </c>
      <c r="O18" s="19" t="s">
        <v>13</v>
      </c>
      <c r="P18" s="46">
        <v>43</v>
      </c>
      <c r="Q18" s="46">
        <v>241</v>
      </c>
      <c r="R18" s="46">
        <v>11</v>
      </c>
      <c r="S18" s="46">
        <v>8</v>
      </c>
      <c r="T18" s="6">
        <f t="shared" si="2"/>
        <v>304.5</v>
      </c>
      <c r="U18" s="2">
        <f t="shared" si="5"/>
        <v>1204</v>
      </c>
      <c r="AB18" s="81">
        <v>291</v>
      </c>
    </row>
    <row r="19" spans="1:28" ht="24" customHeight="1" thickBot="1" x14ac:dyDescent="0.25">
      <c r="A19" s="21" t="s">
        <v>42</v>
      </c>
      <c r="B19" s="47">
        <v>31</v>
      </c>
      <c r="C19" s="47">
        <v>181</v>
      </c>
      <c r="D19" s="47">
        <v>12</v>
      </c>
      <c r="E19" s="47">
        <v>2</v>
      </c>
      <c r="F19" s="7">
        <f t="shared" si="0"/>
        <v>225.5</v>
      </c>
      <c r="G19" s="3">
        <f t="shared" si="3"/>
        <v>909.5</v>
      </c>
      <c r="H19" s="20" t="s">
        <v>22</v>
      </c>
      <c r="I19" s="45">
        <v>30</v>
      </c>
      <c r="J19" s="45">
        <v>197</v>
      </c>
      <c r="K19" s="45">
        <v>9</v>
      </c>
      <c r="L19" s="45">
        <v>2</v>
      </c>
      <c r="M19" s="6">
        <f t="shared" si="1"/>
        <v>235</v>
      </c>
      <c r="N19" s="2">
        <f>M16+M17+M18+M19</f>
        <v>745</v>
      </c>
      <c r="O19" s="19" t="s">
        <v>16</v>
      </c>
      <c r="P19" s="46">
        <v>52</v>
      </c>
      <c r="Q19" s="46">
        <v>234</v>
      </c>
      <c r="R19" s="46">
        <v>13</v>
      </c>
      <c r="S19" s="46">
        <v>10</v>
      </c>
      <c r="T19" s="6">
        <f t="shared" si="2"/>
        <v>311</v>
      </c>
      <c r="U19" s="2">
        <f t="shared" si="5"/>
        <v>1255.5</v>
      </c>
      <c r="AB19" s="81">
        <v>294</v>
      </c>
    </row>
    <row r="20" spans="1:28" ht="24" customHeight="1" x14ac:dyDescent="0.2">
      <c r="A20" s="19" t="s">
        <v>27</v>
      </c>
      <c r="B20" s="45">
        <v>33</v>
      </c>
      <c r="C20" s="45">
        <v>196</v>
      </c>
      <c r="D20" s="45">
        <v>9</v>
      </c>
      <c r="E20" s="45">
        <v>1</v>
      </c>
      <c r="F20" s="8">
        <f t="shared" si="0"/>
        <v>233</v>
      </c>
      <c r="G20" s="35"/>
      <c r="H20" s="19" t="s">
        <v>24</v>
      </c>
      <c r="I20" s="46">
        <v>32</v>
      </c>
      <c r="J20" s="46">
        <v>210</v>
      </c>
      <c r="K20" s="46">
        <v>10</v>
      </c>
      <c r="L20" s="46">
        <v>2</v>
      </c>
      <c r="M20" s="8">
        <f t="shared" si="1"/>
        <v>251</v>
      </c>
      <c r="N20" s="2">
        <f>M17+M18+M19+M20</f>
        <v>826.5</v>
      </c>
      <c r="O20" s="19" t="s">
        <v>45</v>
      </c>
      <c r="P20" s="45">
        <v>42</v>
      </c>
      <c r="Q20" s="45">
        <v>210</v>
      </c>
      <c r="R20" s="46">
        <v>14</v>
      </c>
      <c r="S20" s="45">
        <v>7</v>
      </c>
      <c r="T20" s="8">
        <f t="shared" si="2"/>
        <v>276.5</v>
      </c>
      <c r="U20" s="2">
        <f t="shared" si="5"/>
        <v>1219.5</v>
      </c>
      <c r="AB20" s="81">
        <v>299</v>
      </c>
    </row>
    <row r="21" spans="1:28" ht="24" customHeight="1" thickBot="1" x14ac:dyDescent="0.25">
      <c r="A21" s="19" t="s">
        <v>28</v>
      </c>
      <c r="B21" s="46">
        <v>29</v>
      </c>
      <c r="C21" s="46">
        <v>210</v>
      </c>
      <c r="D21" s="46">
        <v>7</v>
      </c>
      <c r="E21" s="46">
        <v>0</v>
      </c>
      <c r="F21" s="6">
        <f t="shared" si="0"/>
        <v>238.5</v>
      </c>
      <c r="G21" s="36"/>
      <c r="H21" s="20" t="s">
        <v>25</v>
      </c>
      <c r="I21" s="46">
        <v>35</v>
      </c>
      <c r="J21" s="46">
        <v>195</v>
      </c>
      <c r="K21" s="46">
        <v>8</v>
      </c>
      <c r="L21" s="46">
        <v>2</v>
      </c>
      <c r="M21" s="6">
        <f t="shared" si="1"/>
        <v>233.5</v>
      </c>
      <c r="N21" s="2">
        <f>M18+M19+M20+M21</f>
        <v>894</v>
      </c>
      <c r="O21" s="21" t="s">
        <v>46</v>
      </c>
      <c r="P21" s="47">
        <v>38</v>
      </c>
      <c r="Q21" s="47">
        <v>206</v>
      </c>
      <c r="R21" s="47">
        <v>12</v>
      </c>
      <c r="S21" s="47">
        <v>8</v>
      </c>
      <c r="T21" s="7">
        <f t="shared" si="2"/>
        <v>269</v>
      </c>
      <c r="U21" s="3">
        <f t="shared" si="5"/>
        <v>1161</v>
      </c>
      <c r="AB21" s="81">
        <v>299.5</v>
      </c>
    </row>
    <row r="22" spans="1:28" ht="24" customHeight="1" thickBot="1" x14ac:dyDescent="0.25">
      <c r="A22" s="19" t="s">
        <v>1</v>
      </c>
      <c r="B22" s="46">
        <v>22</v>
      </c>
      <c r="C22" s="46">
        <v>174</v>
      </c>
      <c r="D22" s="46">
        <v>9</v>
      </c>
      <c r="E22" s="46">
        <v>2</v>
      </c>
      <c r="F22" s="6">
        <f t="shared" si="0"/>
        <v>208</v>
      </c>
      <c r="G22" s="2"/>
      <c r="H22" s="21" t="s">
        <v>26</v>
      </c>
      <c r="I22" s="47">
        <v>32</v>
      </c>
      <c r="J22" s="47">
        <v>156</v>
      </c>
      <c r="K22" s="47">
        <v>9</v>
      </c>
      <c r="L22" s="47">
        <v>2</v>
      </c>
      <c r="M22" s="6">
        <f t="shared" si="1"/>
        <v>195</v>
      </c>
      <c r="N22" s="3">
        <f>M19+M20+M21+M22</f>
        <v>914.5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1013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952.5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1255.5</v>
      </c>
      <c r="AB23" s="1"/>
    </row>
    <row r="24" spans="1:28" ht="13.5" customHeight="1" x14ac:dyDescent="0.2">
      <c r="A24" s="188"/>
      <c r="B24" s="189"/>
      <c r="C24" s="82" t="s">
        <v>72</v>
      </c>
      <c r="D24" s="86"/>
      <c r="E24" s="86"/>
      <c r="F24" s="87" t="s">
        <v>78</v>
      </c>
      <c r="G24" s="88"/>
      <c r="H24" s="188"/>
      <c r="I24" s="189"/>
      <c r="J24" s="82" t="s">
        <v>72</v>
      </c>
      <c r="K24" s="86"/>
      <c r="L24" s="86"/>
      <c r="M24" s="87" t="s">
        <v>75</v>
      </c>
      <c r="N24" s="88"/>
      <c r="O24" s="188"/>
      <c r="P24" s="189"/>
      <c r="Q24" s="82" t="s">
        <v>72</v>
      </c>
      <c r="R24" s="86"/>
      <c r="S24" s="86"/>
      <c r="T24" s="87" t="s">
        <v>90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0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7" t="str">
        <f>'G-1'!D5:H5</f>
        <v>CALLE 59 X CARRERA 50</v>
      </c>
      <c r="E5" s="207"/>
      <c r="F5" s="207"/>
      <c r="G5" s="207"/>
      <c r="H5" s="207"/>
      <c r="I5" s="202" t="s">
        <v>53</v>
      </c>
      <c r="J5" s="202"/>
      <c r="K5" s="202"/>
      <c r="L5" s="181">
        <f>'G-1'!L5:N5</f>
        <v>1279</v>
      </c>
      <c r="M5" s="181"/>
      <c r="N5" s="181"/>
      <c r="O5" s="50"/>
      <c r="P5" s="202" t="s">
        <v>57</v>
      </c>
      <c r="Q5" s="202"/>
      <c r="R5" s="202"/>
      <c r="S5" s="181" t="s">
        <v>133</v>
      </c>
      <c r="T5" s="181"/>
      <c r="U5" s="181"/>
    </row>
    <row r="6" spans="1:28" ht="12.75" customHeight="1" x14ac:dyDescent="0.2">
      <c r="A6" s="202" t="s">
        <v>55</v>
      </c>
      <c r="B6" s="202"/>
      <c r="C6" s="202"/>
      <c r="D6" s="205" t="s">
        <v>148</v>
      </c>
      <c r="E6" s="205"/>
      <c r="F6" s="205"/>
      <c r="G6" s="205"/>
      <c r="H6" s="205"/>
      <c r="I6" s="202" t="s">
        <v>59</v>
      </c>
      <c r="J6" s="202"/>
      <c r="K6" s="202"/>
      <c r="L6" s="201">
        <v>2</v>
      </c>
      <c r="M6" s="201"/>
      <c r="N6" s="201"/>
      <c r="O6" s="54"/>
      <c r="P6" s="202" t="s">
        <v>58</v>
      </c>
      <c r="Q6" s="202"/>
      <c r="R6" s="202"/>
      <c r="S6" s="208">
        <f>'G-1'!S6:U6</f>
        <v>43851</v>
      </c>
      <c r="T6" s="208"/>
      <c r="U6" s="208"/>
    </row>
    <row r="7" spans="1:28" ht="7.5" customHeight="1" x14ac:dyDescent="0.2">
      <c r="A7" s="55"/>
      <c r="B7" s="49"/>
      <c r="C7" s="49"/>
      <c r="D7" s="49"/>
      <c r="E7" s="203"/>
      <c r="F7" s="203"/>
      <c r="G7" s="203"/>
      <c r="H7" s="203"/>
      <c r="I7" s="203"/>
      <c r="J7" s="203"/>
      <c r="K7" s="20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6" t="s">
        <v>36</v>
      </c>
      <c r="B8" s="198" t="s">
        <v>34</v>
      </c>
      <c r="C8" s="199"/>
      <c r="D8" s="199"/>
      <c r="E8" s="200"/>
      <c r="F8" s="196" t="s">
        <v>35</v>
      </c>
      <c r="G8" s="196" t="s">
        <v>37</v>
      </c>
      <c r="H8" s="196" t="s">
        <v>36</v>
      </c>
      <c r="I8" s="198" t="s">
        <v>34</v>
      </c>
      <c r="J8" s="199"/>
      <c r="K8" s="199"/>
      <c r="L8" s="200"/>
      <c r="M8" s="196" t="s">
        <v>35</v>
      </c>
      <c r="N8" s="196" t="s">
        <v>37</v>
      </c>
      <c r="O8" s="196" t="s">
        <v>36</v>
      </c>
      <c r="P8" s="198" t="s">
        <v>34</v>
      </c>
      <c r="Q8" s="199"/>
      <c r="R8" s="199"/>
      <c r="S8" s="200"/>
      <c r="T8" s="196" t="s">
        <v>35</v>
      </c>
      <c r="U8" s="196" t="s">
        <v>37</v>
      </c>
    </row>
    <row r="9" spans="1:28" ht="12" customHeight="1" x14ac:dyDescent="0.2">
      <c r="A9" s="197"/>
      <c r="B9" s="57" t="s">
        <v>52</v>
      </c>
      <c r="C9" s="57" t="s">
        <v>0</v>
      </c>
      <c r="D9" s="57" t="s">
        <v>2</v>
      </c>
      <c r="E9" s="58" t="s">
        <v>3</v>
      </c>
      <c r="F9" s="197"/>
      <c r="G9" s="197"/>
      <c r="H9" s="197"/>
      <c r="I9" s="59" t="s">
        <v>52</v>
      </c>
      <c r="J9" s="59" t="s">
        <v>0</v>
      </c>
      <c r="K9" s="57" t="s">
        <v>2</v>
      </c>
      <c r="L9" s="58" t="s">
        <v>3</v>
      </c>
      <c r="M9" s="197"/>
      <c r="N9" s="197"/>
      <c r="O9" s="197"/>
      <c r="P9" s="59" t="s">
        <v>52</v>
      </c>
      <c r="Q9" s="59" t="s">
        <v>0</v>
      </c>
      <c r="R9" s="57" t="s">
        <v>2</v>
      </c>
      <c r="S9" s="58" t="s">
        <v>3</v>
      </c>
      <c r="T9" s="197"/>
      <c r="U9" s="197"/>
    </row>
    <row r="10" spans="1:28" ht="24" customHeight="1" x14ac:dyDescent="0.2">
      <c r="A10" s="60" t="s">
        <v>11</v>
      </c>
      <c r="B10" s="61">
        <v>64</v>
      </c>
      <c r="C10" s="61">
        <v>168</v>
      </c>
      <c r="D10" s="61">
        <v>0</v>
      </c>
      <c r="E10" s="61">
        <v>2</v>
      </c>
      <c r="F10" s="62">
        <f t="shared" ref="F10:F22" si="0">B10*0.5+C10*1+D10*2+E10*2.5</f>
        <v>205</v>
      </c>
      <c r="G10" s="63"/>
      <c r="H10" s="64" t="s">
        <v>4</v>
      </c>
      <c r="I10" s="46">
        <v>72</v>
      </c>
      <c r="J10" s="46">
        <v>175</v>
      </c>
      <c r="K10" s="46">
        <v>0</v>
      </c>
      <c r="L10" s="46">
        <v>5</v>
      </c>
      <c r="M10" s="62">
        <f t="shared" ref="M10:M22" si="1">I10*0.5+J10*1+K10*2+L10*2.5</f>
        <v>223.5</v>
      </c>
      <c r="N10" s="65">
        <f>F20+F21+F22+M10</f>
        <v>650</v>
      </c>
      <c r="O10" s="64" t="s">
        <v>43</v>
      </c>
      <c r="P10" s="46">
        <v>77</v>
      </c>
      <c r="Q10" s="46">
        <v>159</v>
      </c>
      <c r="R10" s="46">
        <v>0</v>
      </c>
      <c r="S10" s="46">
        <v>2</v>
      </c>
      <c r="T10" s="62">
        <f t="shared" ref="T10:T21" si="2">P10*0.5+Q10*1+R10*2+S10*2.5</f>
        <v>202.5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77</v>
      </c>
      <c r="C11" s="61">
        <v>171</v>
      </c>
      <c r="D11" s="61">
        <v>0</v>
      </c>
      <c r="E11" s="61">
        <v>0</v>
      </c>
      <c r="F11" s="62">
        <f t="shared" si="0"/>
        <v>209.5</v>
      </c>
      <c r="G11" s="63"/>
      <c r="H11" s="64" t="s">
        <v>5</v>
      </c>
      <c r="I11" s="46">
        <v>79</v>
      </c>
      <c r="J11" s="46">
        <v>196</v>
      </c>
      <c r="K11" s="46">
        <v>0</v>
      </c>
      <c r="L11" s="46">
        <v>4</v>
      </c>
      <c r="M11" s="62">
        <f t="shared" si="1"/>
        <v>245.5</v>
      </c>
      <c r="N11" s="65">
        <f>F21+F22+M10+M11</f>
        <v>753</v>
      </c>
      <c r="O11" s="64" t="s">
        <v>44</v>
      </c>
      <c r="P11" s="46">
        <v>68</v>
      </c>
      <c r="Q11" s="46">
        <v>131</v>
      </c>
      <c r="R11" s="46">
        <v>0</v>
      </c>
      <c r="S11" s="46">
        <v>2</v>
      </c>
      <c r="T11" s="62">
        <f t="shared" si="2"/>
        <v>170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81</v>
      </c>
      <c r="C12" s="61">
        <v>193</v>
      </c>
      <c r="D12" s="61">
        <v>0</v>
      </c>
      <c r="E12" s="61">
        <v>1</v>
      </c>
      <c r="F12" s="62">
        <f t="shared" si="0"/>
        <v>236</v>
      </c>
      <c r="G12" s="63"/>
      <c r="H12" s="64" t="s">
        <v>6</v>
      </c>
      <c r="I12" s="46">
        <v>49</v>
      </c>
      <c r="J12" s="46">
        <v>168</v>
      </c>
      <c r="K12" s="46">
        <v>0</v>
      </c>
      <c r="L12" s="46">
        <v>2</v>
      </c>
      <c r="M12" s="62">
        <f t="shared" si="1"/>
        <v>197.5</v>
      </c>
      <c r="N12" s="63">
        <f>F22+M10+M11+M12</f>
        <v>825.5</v>
      </c>
      <c r="O12" s="64" t="s">
        <v>32</v>
      </c>
      <c r="P12" s="46">
        <v>59</v>
      </c>
      <c r="Q12" s="46">
        <v>116</v>
      </c>
      <c r="R12" s="46">
        <v>0</v>
      </c>
      <c r="S12" s="46">
        <v>1</v>
      </c>
      <c r="T12" s="62">
        <f t="shared" si="2"/>
        <v>148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58</v>
      </c>
      <c r="C13" s="61">
        <v>179</v>
      </c>
      <c r="D13" s="61">
        <v>0</v>
      </c>
      <c r="E13" s="61">
        <v>1</v>
      </c>
      <c r="F13" s="62">
        <f t="shared" si="0"/>
        <v>210.5</v>
      </c>
      <c r="G13" s="63">
        <f t="shared" ref="G13:G19" si="3">F10+F11+F12+F13</f>
        <v>861</v>
      </c>
      <c r="H13" s="64" t="s">
        <v>7</v>
      </c>
      <c r="I13" s="46">
        <v>45</v>
      </c>
      <c r="J13" s="46">
        <v>157</v>
      </c>
      <c r="K13" s="46">
        <v>0</v>
      </c>
      <c r="L13" s="46">
        <v>1</v>
      </c>
      <c r="M13" s="62">
        <f t="shared" si="1"/>
        <v>182</v>
      </c>
      <c r="N13" s="63">
        <f t="shared" ref="N13:N18" si="4">M10+M11+M12+M13</f>
        <v>848.5</v>
      </c>
      <c r="O13" s="64" t="s">
        <v>33</v>
      </c>
      <c r="P13" s="46">
        <v>80</v>
      </c>
      <c r="Q13" s="46">
        <v>147</v>
      </c>
      <c r="R13" s="46">
        <v>0</v>
      </c>
      <c r="S13" s="46">
        <v>2</v>
      </c>
      <c r="T13" s="62">
        <f t="shared" si="2"/>
        <v>192</v>
      </c>
      <c r="U13" s="63">
        <f t="shared" ref="U13:U20" si="5">T10+T11+T12+T13</f>
        <v>712.5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37</v>
      </c>
      <c r="C14" s="61">
        <v>134</v>
      </c>
      <c r="D14" s="61">
        <v>0</v>
      </c>
      <c r="E14" s="61">
        <v>5</v>
      </c>
      <c r="F14" s="62">
        <f t="shared" si="0"/>
        <v>165</v>
      </c>
      <c r="G14" s="63">
        <f t="shared" si="3"/>
        <v>821</v>
      </c>
      <c r="H14" s="64" t="s">
        <v>9</v>
      </c>
      <c r="I14" s="46">
        <v>48</v>
      </c>
      <c r="J14" s="46">
        <v>134</v>
      </c>
      <c r="K14" s="46">
        <v>0</v>
      </c>
      <c r="L14" s="46">
        <v>1</v>
      </c>
      <c r="M14" s="62">
        <f t="shared" si="1"/>
        <v>160.5</v>
      </c>
      <c r="N14" s="63">
        <f t="shared" si="4"/>
        <v>785.5</v>
      </c>
      <c r="O14" s="64" t="s">
        <v>29</v>
      </c>
      <c r="P14" s="45">
        <v>72</v>
      </c>
      <c r="Q14" s="45">
        <v>159</v>
      </c>
      <c r="R14" s="45">
        <v>0</v>
      </c>
      <c r="S14" s="45">
        <v>1</v>
      </c>
      <c r="T14" s="62">
        <f t="shared" si="2"/>
        <v>197.5</v>
      </c>
      <c r="U14" s="63">
        <f t="shared" si="5"/>
        <v>707.5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49</v>
      </c>
      <c r="C15" s="61">
        <v>134</v>
      </c>
      <c r="D15" s="61">
        <v>1</v>
      </c>
      <c r="E15" s="61">
        <v>4</v>
      </c>
      <c r="F15" s="62">
        <f t="shared" si="0"/>
        <v>170.5</v>
      </c>
      <c r="G15" s="63">
        <f t="shared" si="3"/>
        <v>782</v>
      </c>
      <c r="H15" s="64" t="s">
        <v>12</v>
      </c>
      <c r="I15" s="46">
        <v>42</v>
      </c>
      <c r="J15" s="46">
        <v>132</v>
      </c>
      <c r="K15" s="46">
        <v>0</v>
      </c>
      <c r="L15" s="46">
        <v>2</v>
      </c>
      <c r="M15" s="62">
        <f t="shared" si="1"/>
        <v>158</v>
      </c>
      <c r="N15" s="63">
        <f t="shared" si="4"/>
        <v>698</v>
      </c>
      <c r="O15" s="60" t="s">
        <v>30</v>
      </c>
      <c r="P15" s="46">
        <v>68</v>
      </c>
      <c r="Q15" s="46">
        <v>181</v>
      </c>
      <c r="R15" s="46">
        <v>1</v>
      </c>
      <c r="S15" s="46">
        <v>3</v>
      </c>
      <c r="T15" s="62">
        <f t="shared" si="2"/>
        <v>224.5</v>
      </c>
      <c r="U15" s="63">
        <f t="shared" si="5"/>
        <v>762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38</v>
      </c>
      <c r="C16" s="61">
        <v>117</v>
      </c>
      <c r="D16" s="61">
        <v>0</v>
      </c>
      <c r="E16" s="61">
        <v>5</v>
      </c>
      <c r="F16" s="62">
        <f t="shared" si="0"/>
        <v>148.5</v>
      </c>
      <c r="G16" s="63">
        <f t="shared" si="3"/>
        <v>694.5</v>
      </c>
      <c r="H16" s="64" t="s">
        <v>15</v>
      </c>
      <c r="I16" s="46">
        <v>39</v>
      </c>
      <c r="J16" s="46">
        <v>126</v>
      </c>
      <c r="K16" s="46">
        <v>0</v>
      </c>
      <c r="L16" s="46">
        <v>1</v>
      </c>
      <c r="M16" s="62">
        <f t="shared" si="1"/>
        <v>148</v>
      </c>
      <c r="N16" s="63">
        <f t="shared" si="4"/>
        <v>648.5</v>
      </c>
      <c r="O16" s="64" t="s">
        <v>8</v>
      </c>
      <c r="P16" s="46">
        <v>83</v>
      </c>
      <c r="Q16" s="46">
        <v>208</v>
      </c>
      <c r="R16" s="46">
        <v>0</v>
      </c>
      <c r="S16" s="46">
        <v>1</v>
      </c>
      <c r="T16" s="62">
        <f t="shared" si="2"/>
        <v>252</v>
      </c>
      <c r="U16" s="63">
        <f t="shared" si="5"/>
        <v>866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49</v>
      </c>
      <c r="C17" s="61">
        <v>135</v>
      </c>
      <c r="D17" s="61">
        <v>2</v>
      </c>
      <c r="E17" s="61">
        <v>3</v>
      </c>
      <c r="F17" s="62">
        <f t="shared" si="0"/>
        <v>171</v>
      </c>
      <c r="G17" s="63">
        <f t="shared" si="3"/>
        <v>655</v>
      </c>
      <c r="H17" s="64" t="s">
        <v>18</v>
      </c>
      <c r="I17" s="46">
        <v>51</v>
      </c>
      <c r="J17" s="46">
        <v>133</v>
      </c>
      <c r="K17" s="46">
        <v>0</v>
      </c>
      <c r="L17" s="46">
        <v>0</v>
      </c>
      <c r="M17" s="62">
        <f t="shared" si="1"/>
        <v>158.5</v>
      </c>
      <c r="N17" s="63">
        <f t="shared" si="4"/>
        <v>625</v>
      </c>
      <c r="O17" s="64" t="s">
        <v>10</v>
      </c>
      <c r="P17" s="46">
        <v>76</v>
      </c>
      <c r="Q17" s="46">
        <v>211</v>
      </c>
      <c r="R17" s="46">
        <v>0</v>
      </c>
      <c r="S17" s="46">
        <v>2</v>
      </c>
      <c r="T17" s="62">
        <f t="shared" si="2"/>
        <v>254</v>
      </c>
      <c r="U17" s="63">
        <f t="shared" si="5"/>
        <v>928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49</v>
      </c>
      <c r="C18" s="61">
        <v>122</v>
      </c>
      <c r="D18" s="61">
        <v>0</v>
      </c>
      <c r="E18" s="61">
        <v>2</v>
      </c>
      <c r="F18" s="62">
        <f t="shared" si="0"/>
        <v>151.5</v>
      </c>
      <c r="G18" s="63">
        <f t="shared" si="3"/>
        <v>641.5</v>
      </c>
      <c r="H18" s="64" t="s">
        <v>20</v>
      </c>
      <c r="I18" s="46">
        <v>45</v>
      </c>
      <c r="J18" s="46">
        <v>126</v>
      </c>
      <c r="K18" s="46">
        <v>1</v>
      </c>
      <c r="L18" s="46">
        <v>2</v>
      </c>
      <c r="M18" s="62">
        <f t="shared" si="1"/>
        <v>155.5</v>
      </c>
      <c r="N18" s="63">
        <f t="shared" si="4"/>
        <v>620</v>
      </c>
      <c r="O18" s="64" t="s">
        <v>13</v>
      </c>
      <c r="P18" s="46">
        <v>88</v>
      </c>
      <c r="Q18" s="46">
        <v>198</v>
      </c>
      <c r="R18" s="46">
        <v>0</v>
      </c>
      <c r="S18" s="46">
        <v>3</v>
      </c>
      <c r="T18" s="62">
        <f t="shared" si="2"/>
        <v>249.5</v>
      </c>
      <c r="U18" s="63">
        <f t="shared" si="5"/>
        <v>980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40</v>
      </c>
      <c r="C19" s="69">
        <v>150</v>
      </c>
      <c r="D19" s="69">
        <v>0</v>
      </c>
      <c r="E19" s="69">
        <v>0</v>
      </c>
      <c r="F19" s="70">
        <f t="shared" si="0"/>
        <v>170</v>
      </c>
      <c r="G19" s="71">
        <f t="shared" si="3"/>
        <v>641</v>
      </c>
      <c r="H19" s="72" t="s">
        <v>22</v>
      </c>
      <c r="I19" s="45">
        <v>69</v>
      </c>
      <c r="J19" s="45">
        <v>142</v>
      </c>
      <c r="K19" s="45">
        <v>0</v>
      </c>
      <c r="L19" s="45">
        <v>4</v>
      </c>
      <c r="M19" s="62">
        <f t="shared" si="1"/>
        <v>186.5</v>
      </c>
      <c r="N19" s="63">
        <f>M16+M17+M18+M19</f>
        <v>648.5</v>
      </c>
      <c r="O19" s="64" t="s">
        <v>16</v>
      </c>
      <c r="P19" s="46">
        <v>101</v>
      </c>
      <c r="Q19" s="46">
        <v>231</v>
      </c>
      <c r="R19" s="46">
        <v>1</v>
      </c>
      <c r="S19" s="46">
        <v>3</v>
      </c>
      <c r="T19" s="62">
        <f t="shared" si="2"/>
        <v>291</v>
      </c>
      <c r="U19" s="63">
        <f t="shared" si="5"/>
        <v>1046.5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112</v>
      </c>
      <c r="D20" s="67">
        <v>0</v>
      </c>
      <c r="E20" s="67">
        <v>4</v>
      </c>
      <c r="F20" s="73">
        <f t="shared" si="0"/>
        <v>142.5</v>
      </c>
      <c r="G20" s="74"/>
      <c r="H20" s="64" t="s">
        <v>24</v>
      </c>
      <c r="I20" s="46">
        <v>60</v>
      </c>
      <c r="J20" s="46">
        <v>146</v>
      </c>
      <c r="K20" s="46">
        <v>0</v>
      </c>
      <c r="L20" s="46">
        <v>2</v>
      </c>
      <c r="M20" s="73">
        <f t="shared" si="1"/>
        <v>181</v>
      </c>
      <c r="N20" s="63">
        <f>M17+M18+M19+M20</f>
        <v>681.5</v>
      </c>
      <c r="O20" s="64" t="s">
        <v>45</v>
      </c>
      <c r="P20" s="45">
        <v>94</v>
      </c>
      <c r="Q20" s="45">
        <v>119</v>
      </c>
      <c r="R20" s="45">
        <v>0</v>
      </c>
      <c r="S20" s="45">
        <v>1</v>
      </c>
      <c r="T20" s="73">
        <f t="shared" si="2"/>
        <v>168.5</v>
      </c>
      <c r="U20" s="63">
        <f t="shared" si="5"/>
        <v>963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36</v>
      </c>
      <c r="C21" s="61">
        <v>97</v>
      </c>
      <c r="D21" s="61">
        <v>0</v>
      </c>
      <c r="E21" s="61">
        <v>4</v>
      </c>
      <c r="F21" s="62">
        <f t="shared" si="0"/>
        <v>125</v>
      </c>
      <c r="G21" s="75"/>
      <c r="H21" s="72" t="s">
        <v>25</v>
      </c>
      <c r="I21" s="46">
        <v>64</v>
      </c>
      <c r="J21" s="46">
        <v>173</v>
      </c>
      <c r="K21" s="46">
        <v>0</v>
      </c>
      <c r="L21" s="46">
        <v>6</v>
      </c>
      <c r="M21" s="62">
        <f t="shared" si="1"/>
        <v>220</v>
      </c>
      <c r="N21" s="63">
        <f>M18+M19+M20+M21</f>
        <v>743</v>
      </c>
      <c r="O21" s="68" t="s">
        <v>46</v>
      </c>
      <c r="P21" s="47">
        <v>87</v>
      </c>
      <c r="Q21" s="47">
        <v>104</v>
      </c>
      <c r="R21" s="47">
        <v>0</v>
      </c>
      <c r="S21" s="47">
        <v>0</v>
      </c>
      <c r="T21" s="70">
        <f t="shared" si="2"/>
        <v>147.5</v>
      </c>
      <c r="U21" s="71">
        <f>T18+T19+T20+T21</f>
        <v>856.5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40</v>
      </c>
      <c r="C22" s="61">
        <v>134</v>
      </c>
      <c r="D22" s="61">
        <v>0</v>
      </c>
      <c r="E22" s="61">
        <v>2</v>
      </c>
      <c r="F22" s="62">
        <f t="shared" si="0"/>
        <v>159</v>
      </c>
      <c r="G22" s="63"/>
      <c r="H22" s="68" t="s">
        <v>26</v>
      </c>
      <c r="I22" s="47">
        <v>83</v>
      </c>
      <c r="J22" s="47">
        <v>158</v>
      </c>
      <c r="K22" s="47">
        <v>0</v>
      </c>
      <c r="L22" s="47">
        <v>5</v>
      </c>
      <c r="M22" s="62">
        <f t="shared" si="1"/>
        <v>212</v>
      </c>
      <c r="N22" s="71">
        <f>M19+M20+M21+M22</f>
        <v>799.5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12" t="s">
        <v>47</v>
      </c>
      <c r="B23" s="213"/>
      <c r="C23" s="218"/>
      <c r="D23" s="219"/>
      <c r="E23" s="219"/>
      <c r="F23" s="220"/>
      <c r="G23" s="89">
        <f>MAX(G13:G19)</f>
        <v>861</v>
      </c>
      <c r="H23" s="216" t="s">
        <v>48</v>
      </c>
      <c r="I23" s="217"/>
      <c r="J23" s="209" t="s">
        <v>50</v>
      </c>
      <c r="K23" s="210"/>
      <c r="L23" s="210"/>
      <c r="M23" s="211"/>
      <c r="N23" s="90">
        <f>MAX(N10:N22)</f>
        <v>848.5</v>
      </c>
      <c r="O23" s="212" t="s">
        <v>49</v>
      </c>
      <c r="P23" s="213"/>
      <c r="Q23" s="218" t="s">
        <v>50</v>
      </c>
      <c r="R23" s="219"/>
      <c r="S23" s="219"/>
      <c r="T23" s="220"/>
      <c r="U23" s="89">
        <f>MAX(U13:U21)</f>
        <v>1046.5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4"/>
      <c r="B24" s="215"/>
      <c r="C24" s="83" t="s">
        <v>72</v>
      </c>
      <c r="D24" s="86"/>
      <c r="E24" s="86"/>
      <c r="F24" s="87" t="s">
        <v>64</v>
      </c>
      <c r="G24" s="88"/>
      <c r="H24" s="214"/>
      <c r="I24" s="215"/>
      <c r="J24" s="83" t="s">
        <v>72</v>
      </c>
      <c r="K24" s="86"/>
      <c r="L24" s="86"/>
      <c r="M24" s="87" t="s">
        <v>75</v>
      </c>
      <c r="N24" s="88"/>
      <c r="O24" s="214"/>
      <c r="P24" s="215"/>
      <c r="Q24" s="83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61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0" t="s">
        <v>56</v>
      </c>
      <c r="B6" s="170"/>
      <c r="C6" s="170"/>
      <c r="D6" s="180" t="str">
        <f>'G-1'!D5:H5</f>
        <v>CALLE 59 X CARRERA 50</v>
      </c>
      <c r="E6" s="180"/>
      <c r="F6" s="180"/>
      <c r="G6" s="180"/>
      <c r="H6" s="180"/>
      <c r="I6" s="170" t="s">
        <v>53</v>
      </c>
      <c r="J6" s="170"/>
      <c r="K6" s="170"/>
      <c r="L6" s="181">
        <f>'G-1'!L5:N5</f>
        <v>1279</v>
      </c>
      <c r="M6" s="181"/>
      <c r="N6" s="181"/>
      <c r="O6" s="12"/>
      <c r="P6" s="170" t="s">
        <v>58</v>
      </c>
      <c r="Q6" s="170"/>
      <c r="R6" s="170"/>
      <c r="S6" s="221">
        <f>'G-1'!S6:U6</f>
        <v>43851</v>
      </c>
      <c r="T6" s="221"/>
      <c r="U6" s="221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'G-1'!B10+'G-3'!B10</f>
        <v>105</v>
      </c>
      <c r="C10" s="46">
        <f>'G-1'!C10+'G-3'!C10</f>
        <v>338</v>
      </c>
      <c r="D10" s="46">
        <f>'G-1'!D10+'G-3'!D10</f>
        <v>9</v>
      </c>
      <c r="E10" s="46">
        <f>'G-1'!E10+'G-3'!E10</f>
        <v>3</v>
      </c>
      <c r="F10" s="6">
        <f t="shared" ref="F10:F22" si="0">B10*0.5+C10*1+D10*2+E10*2.5</f>
        <v>416</v>
      </c>
      <c r="G10" s="2"/>
      <c r="H10" s="19" t="s">
        <v>4</v>
      </c>
      <c r="I10" s="46">
        <f>'G-1'!I10+'G-3'!I10</f>
        <v>104</v>
      </c>
      <c r="J10" s="46">
        <f>'G-1'!J10+'G-3'!J10</f>
        <v>350</v>
      </c>
      <c r="K10" s="46">
        <f>'G-1'!K10+'G-3'!K10</f>
        <v>10</v>
      </c>
      <c r="L10" s="46">
        <f>'G-1'!L10+'G-3'!L10</f>
        <v>7</v>
      </c>
      <c r="M10" s="6">
        <f t="shared" ref="M10:M22" si="1">I10*0.5+J10*1+K10*2+L10*2.5</f>
        <v>439.5</v>
      </c>
      <c r="N10" s="9">
        <f>F20+F21+F22+M10</f>
        <v>1545.5</v>
      </c>
      <c r="O10" s="19" t="s">
        <v>43</v>
      </c>
      <c r="P10" s="46">
        <f>'G-1'!P10+'G-3'!P10</f>
        <v>108</v>
      </c>
      <c r="Q10" s="46">
        <f>'G-1'!Q10+'G-3'!Q10</f>
        <v>325</v>
      </c>
      <c r="R10" s="46">
        <f>'G-1'!R10+'G-3'!R10</f>
        <v>8</v>
      </c>
      <c r="S10" s="46">
        <f>'G-1'!S10+'G-3'!S10</f>
        <v>6</v>
      </c>
      <c r="T10" s="6">
        <f t="shared" ref="T10:T21" si="2">P10*0.5+Q10*1+R10*2+S10*2.5</f>
        <v>410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112</v>
      </c>
      <c r="C11" s="46">
        <f>'G-1'!C11+'G-3'!C11</f>
        <v>343</v>
      </c>
      <c r="D11" s="46">
        <f>'G-1'!D11+'G-3'!D11</f>
        <v>8</v>
      </c>
      <c r="E11" s="46">
        <f>'G-1'!E11+'G-3'!E11</f>
        <v>2</v>
      </c>
      <c r="F11" s="6">
        <f t="shared" si="0"/>
        <v>420</v>
      </c>
      <c r="G11" s="2"/>
      <c r="H11" s="19" t="s">
        <v>5</v>
      </c>
      <c r="I11" s="46">
        <f>'G-1'!I11+'G-3'!I11</f>
        <v>129</v>
      </c>
      <c r="J11" s="46">
        <f>'G-1'!J11+'G-3'!J11</f>
        <v>402</v>
      </c>
      <c r="K11" s="46">
        <f>'G-1'!K11+'G-3'!K11</f>
        <v>8</v>
      </c>
      <c r="L11" s="46">
        <f>'G-1'!L11+'G-3'!L11</f>
        <v>6</v>
      </c>
      <c r="M11" s="6">
        <f t="shared" si="1"/>
        <v>497.5</v>
      </c>
      <c r="N11" s="9">
        <f>F21+F22+M10+M11</f>
        <v>1667.5</v>
      </c>
      <c r="O11" s="19" t="s">
        <v>44</v>
      </c>
      <c r="P11" s="46">
        <f>'G-1'!P11+'G-3'!P11</f>
        <v>104</v>
      </c>
      <c r="Q11" s="46">
        <f>'G-1'!Q11+'G-3'!Q11</f>
        <v>302</v>
      </c>
      <c r="R11" s="46">
        <f>'G-1'!R11+'G-3'!R11</f>
        <v>8</v>
      </c>
      <c r="S11" s="46">
        <f>'G-1'!S11+'G-3'!S11</f>
        <v>10</v>
      </c>
      <c r="T11" s="6">
        <f t="shared" si="2"/>
        <v>395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137</v>
      </c>
      <c r="C12" s="46">
        <f>'G-1'!C12+'G-3'!C12</f>
        <v>390</v>
      </c>
      <c r="D12" s="46">
        <f>'G-1'!D12+'G-3'!D12</f>
        <v>11</v>
      </c>
      <c r="E12" s="46">
        <f>'G-1'!E12+'G-3'!E12</f>
        <v>3</v>
      </c>
      <c r="F12" s="6">
        <f t="shared" si="0"/>
        <v>488</v>
      </c>
      <c r="G12" s="2"/>
      <c r="H12" s="19" t="s">
        <v>6</v>
      </c>
      <c r="I12" s="46">
        <f>'G-1'!I12+'G-3'!I12</f>
        <v>85</v>
      </c>
      <c r="J12" s="46">
        <f>'G-1'!J12+'G-3'!J12</f>
        <v>390</v>
      </c>
      <c r="K12" s="46">
        <f>'G-1'!K12+'G-3'!K12</f>
        <v>8</v>
      </c>
      <c r="L12" s="46">
        <f>'G-1'!L12+'G-3'!L12</f>
        <v>2</v>
      </c>
      <c r="M12" s="6">
        <f t="shared" si="1"/>
        <v>453.5</v>
      </c>
      <c r="N12" s="2">
        <f>F22+M10+M11+M12</f>
        <v>1757.5</v>
      </c>
      <c r="O12" s="19" t="s">
        <v>32</v>
      </c>
      <c r="P12" s="46">
        <f>'G-1'!P12+'G-3'!P12</f>
        <v>109</v>
      </c>
      <c r="Q12" s="46">
        <f>'G-1'!Q12+'G-3'!Q12</f>
        <v>317</v>
      </c>
      <c r="R12" s="46">
        <f>'G-1'!R12+'G-3'!R12</f>
        <v>10</v>
      </c>
      <c r="S12" s="46">
        <f>'G-1'!S12+'G-3'!S12</f>
        <v>2</v>
      </c>
      <c r="T12" s="6">
        <f t="shared" si="2"/>
        <v>396.5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100</v>
      </c>
      <c r="C13" s="46">
        <f>'G-1'!C13+'G-3'!C13</f>
        <v>389</v>
      </c>
      <c r="D13" s="46">
        <f>'G-1'!D13+'G-3'!D13</f>
        <v>12</v>
      </c>
      <c r="E13" s="46">
        <f>'G-1'!E13+'G-3'!E13</f>
        <v>6</v>
      </c>
      <c r="F13" s="6">
        <f t="shared" si="0"/>
        <v>478</v>
      </c>
      <c r="G13" s="2">
        <f t="shared" ref="G13:G19" si="3">F10+F11+F12+F13</f>
        <v>1802</v>
      </c>
      <c r="H13" s="19" t="s">
        <v>7</v>
      </c>
      <c r="I13" s="46">
        <f>'G-1'!I13+'G-3'!I13</f>
        <v>74</v>
      </c>
      <c r="J13" s="46">
        <f>'G-1'!J13+'G-3'!J13</f>
        <v>353</v>
      </c>
      <c r="K13" s="46">
        <f>'G-1'!K13+'G-3'!K13</f>
        <v>9</v>
      </c>
      <c r="L13" s="46">
        <f>'G-1'!L13+'G-3'!L13</f>
        <v>1</v>
      </c>
      <c r="M13" s="6">
        <f t="shared" si="1"/>
        <v>410.5</v>
      </c>
      <c r="N13" s="2">
        <f t="shared" ref="N13:N18" si="4">M10+M11+M12+M13</f>
        <v>1801</v>
      </c>
      <c r="O13" s="19" t="s">
        <v>33</v>
      </c>
      <c r="P13" s="46">
        <f>'G-1'!P13+'G-3'!P13</f>
        <v>125</v>
      </c>
      <c r="Q13" s="46">
        <f>'G-1'!Q13+'G-3'!Q13</f>
        <v>325</v>
      </c>
      <c r="R13" s="46">
        <f>'G-1'!R13+'G-3'!R13</f>
        <v>8</v>
      </c>
      <c r="S13" s="46">
        <f>'G-1'!S13+'G-3'!S13</f>
        <v>10</v>
      </c>
      <c r="T13" s="6">
        <f t="shared" si="2"/>
        <v>428.5</v>
      </c>
      <c r="U13" s="2">
        <f t="shared" ref="U13:U21" si="5">T10+T11+T12+T13</f>
        <v>1630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73</v>
      </c>
      <c r="C14" s="46">
        <f>'G-1'!C14+'G-3'!C14</f>
        <v>339</v>
      </c>
      <c r="D14" s="46">
        <f>'G-1'!D14+'G-3'!D14</f>
        <v>15</v>
      </c>
      <c r="E14" s="46">
        <f>'G-1'!E14+'G-3'!E14</f>
        <v>8</v>
      </c>
      <c r="F14" s="6">
        <f t="shared" si="0"/>
        <v>425.5</v>
      </c>
      <c r="G14" s="2">
        <f t="shared" si="3"/>
        <v>1811.5</v>
      </c>
      <c r="H14" s="19" t="s">
        <v>9</v>
      </c>
      <c r="I14" s="46">
        <f>'G-1'!I14+'G-3'!I14</f>
        <v>70</v>
      </c>
      <c r="J14" s="46">
        <f>'G-1'!J14+'G-3'!J14</f>
        <v>286</v>
      </c>
      <c r="K14" s="46">
        <f>'G-1'!K14+'G-3'!K14</f>
        <v>6</v>
      </c>
      <c r="L14" s="46">
        <f>'G-1'!L14+'G-3'!L14</f>
        <v>2</v>
      </c>
      <c r="M14" s="6">
        <f t="shared" si="1"/>
        <v>338</v>
      </c>
      <c r="N14" s="2">
        <f t="shared" si="4"/>
        <v>1699.5</v>
      </c>
      <c r="O14" s="19" t="s">
        <v>29</v>
      </c>
      <c r="P14" s="46">
        <f>'G-1'!P14+'G-3'!P14</f>
        <v>129</v>
      </c>
      <c r="Q14" s="46">
        <f>'G-1'!Q14+'G-3'!Q14</f>
        <v>336</v>
      </c>
      <c r="R14" s="46">
        <f>'G-1'!R14+'G-3'!R14</f>
        <v>11</v>
      </c>
      <c r="S14" s="46">
        <f>'G-1'!S14+'G-3'!S14</f>
        <v>12</v>
      </c>
      <c r="T14" s="6">
        <f t="shared" si="2"/>
        <v>452.5</v>
      </c>
      <c r="U14" s="2">
        <f t="shared" si="5"/>
        <v>1672.5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80</v>
      </c>
      <c r="C15" s="46">
        <f>'G-1'!C15+'G-3'!C15</f>
        <v>322</v>
      </c>
      <c r="D15" s="46">
        <f>'G-1'!D15+'G-3'!D15</f>
        <v>12</v>
      </c>
      <c r="E15" s="46">
        <f>'G-1'!E15+'G-3'!E15</f>
        <v>7</v>
      </c>
      <c r="F15" s="6">
        <f t="shared" si="0"/>
        <v>403.5</v>
      </c>
      <c r="G15" s="2">
        <f t="shared" si="3"/>
        <v>1795</v>
      </c>
      <c r="H15" s="19" t="s">
        <v>12</v>
      </c>
      <c r="I15" s="46">
        <f>'G-1'!I15+'G-3'!I15</f>
        <v>62</v>
      </c>
      <c r="J15" s="46">
        <f>'G-1'!J15+'G-3'!J15</f>
        <v>285</v>
      </c>
      <c r="K15" s="46">
        <f>'G-1'!K15+'G-3'!K15</f>
        <v>5</v>
      </c>
      <c r="L15" s="46">
        <f>'G-1'!L15+'G-3'!L15</f>
        <v>4</v>
      </c>
      <c r="M15" s="6">
        <f t="shared" si="1"/>
        <v>336</v>
      </c>
      <c r="N15" s="2">
        <f t="shared" si="4"/>
        <v>1538</v>
      </c>
      <c r="O15" s="18" t="s">
        <v>30</v>
      </c>
      <c r="P15" s="46">
        <f>'G-1'!P15+'G-3'!P15</f>
        <v>117</v>
      </c>
      <c r="Q15" s="46">
        <f>'G-1'!Q15+'G-3'!Q15</f>
        <v>374</v>
      </c>
      <c r="R15" s="46">
        <f>'G-1'!R15+'G-3'!R15</f>
        <v>12</v>
      </c>
      <c r="S15" s="46">
        <f>'G-1'!S15+'G-3'!S15</f>
        <v>11</v>
      </c>
      <c r="T15" s="6">
        <f t="shared" si="2"/>
        <v>484</v>
      </c>
      <c r="U15" s="2">
        <f t="shared" si="5"/>
        <v>1761.5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72</v>
      </c>
      <c r="C16" s="46">
        <f>'G-1'!C16+'G-3'!C16</f>
        <v>308</v>
      </c>
      <c r="D16" s="46">
        <f>'G-1'!D16+'G-3'!D16</f>
        <v>12</v>
      </c>
      <c r="E16" s="46">
        <f>'G-1'!E16+'G-3'!E16</f>
        <v>6</v>
      </c>
      <c r="F16" s="6">
        <f t="shared" si="0"/>
        <v>383</v>
      </c>
      <c r="G16" s="2">
        <f t="shared" si="3"/>
        <v>1690</v>
      </c>
      <c r="H16" s="19" t="s">
        <v>15</v>
      </c>
      <c r="I16" s="46">
        <f>'G-1'!I16+'G-3'!I16</f>
        <v>61</v>
      </c>
      <c r="J16" s="46">
        <f>'G-1'!J16+'G-3'!J16</f>
        <v>274</v>
      </c>
      <c r="K16" s="46">
        <f>'G-1'!K16+'G-3'!K16</f>
        <v>4</v>
      </c>
      <c r="L16" s="46">
        <f>'G-1'!L16+'G-3'!L16</f>
        <v>2</v>
      </c>
      <c r="M16" s="6">
        <f t="shared" si="1"/>
        <v>317.5</v>
      </c>
      <c r="N16" s="2">
        <f t="shared" si="4"/>
        <v>1402</v>
      </c>
      <c r="O16" s="19" t="s">
        <v>8</v>
      </c>
      <c r="P16" s="46">
        <f>'G-1'!P16+'G-3'!P16</f>
        <v>128</v>
      </c>
      <c r="Q16" s="46">
        <f>'G-1'!Q16+'G-3'!Q16</f>
        <v>447</v>
      </c>
      <c r="R16" s="46">
        <f>'G-1'!R16+'G-3'!R16</f>
        <v>13</v>
      </c>
      <c r="S16" s="46">
        <f>'G-1'!S16+'G-3'!S16</f>
        <v>11</v>
      </c>
      <c r="T16" s="6">
        <f t="shared" si="2"/>
        <v>564.5</v>
      </c>
      <c r="U16" s="2">
        <f t="shared" si="5"/>
        <v>1929.5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82</v>
      </c>
      <c r="C17" s="46">
        <f>'G-1'!C17+'G-3'!C17</f>
        <v>313</v>
      </c>
      <c r="D17" s="46">
        <f>'G-1'!D17+'G-3'!D17</f>
        <v>13</v>
      </c>
      <c r="E17" s="46">
        <f>'G-1'!E17+'G-3'!E17</f>
        <v>4</v>
      </c>
      <c r="F17" s="6">
        <f t="shared" si="0"/>
        <v>390</v>
      </c>
      <c r="G17" s="2">
        <f t="shared" si="3"/>
        <v>1602</v>
      </c>
      <c r="H17" s="19" t="s">
        <v>18</v>
      </c>
      <c r="I17" s="46">
        <f>'G-1'!I17+'G-3'!I17</f>
        <v>69</v>
      </c>
      <c r="J17" s="46">
        <f>'G-1'!J17+'G-3'!J17</f>
        <v>278</v>
      </c>
      <c r="K17" s="46">
        <f>'G-1'!K17+'G-3'!K17</f>
        <v>6</v>
      </c>
      <c r="L17" s="46">
        <f>'G-1'!L17+'G-3'!L17</f>
        <v>0</v>
      </c>
      <c r="M17" s="6">
        <f t="shared" si="1"/>
        <v>324.5</v>
      </c>
      <c r="N17" s="2">
        <f t="shared" si="4"/>
        <v>1316</v>
      </c>
      <c r="O17" s="19" t="s">
        <v>10</v>
      </c>
      <c r="P17" s="46">
        <f>'G-1'!P17+'G-3'!P17</f>
        <v>126</v>
      </c>
      <c r="Q17" s="46">
        <f>'G-1'!Q17+'G-3'!Q17</f>
        <v>461</v>
      </c>
      <c r="R17" s="46">
        <f>'G-1'!R17+'G-3'!R17</f>
        <v>15</v>
      </c>
      <c r="S17" s="46">
        <f>'G-1'!S17+'G-3'!S17</f>
        <v>11</v>
      </c>
      <c r="T17" s="6">
        <f t="shared" si="2"/>
        <v>581.5</v>
      </c>
      <c r="U17" s="2">
        <f t="shared" si="5"/>
        <v>2082.5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79</v>
      </c>
      <c r="C18" s="46">
        <f>'G-1'!C18+'G-3'!C18</f>
        <v>304</v>
      </c>
      <c r="D18" s="46">
        <f>'G-1'!D18+'G-3'!D18</f>
        <v>13</v>
      </c>
      <c r="E18" s="46">
        <f>'G-1'!E18+'G-3'!E18</f>
        <v>5</v>
      </c>
      <c r="F18" s="6">
        <f t="shared" si="0"/>
        <v>382</v>
      </c>
      <c r="G18" s="2">
        <f t="shared" si="3"/>
        <v>1558.5</v>
      </c>
      <c r="H18" s="19" t="s">
        <v>20</v>
      </c>
      <c r="I18" s="46">
        <f>'G-1'!I18+'G-3'!I18</f>
        <v>66</v>
      </c>
      <c r="J18" s="46">
        <f>'G-1'!J18+'G-3'!J18</f>
        <v>276</v>
      </c>
      <c r="K18" s="46">
        <f>'G-1'!K18+'G-3'!K18</f>
        <v>8</v>
      </c>
      <c r="L18" s="46">
        <f>'G-1'!L18+'G-3'!L18</f>
        <v>2</v>
      </c>
      <c r="M18" s="6">
        <f t="shared" si="1"/>
        <v>330</v>
      </c>
      <c r="N18" s="2">
        <f t="shared" si="4"/>
        <v>1308</v>
      </c>
      <c r="O18" s="19" t="s">
        <v>13</v>
      </c>
      <c r="P18" s="46">
        <f>'G-1'!P18+'G-3'!P18</f>
        <v>131</v>
      </c>
      <c r="Q18" s="46">
        <f>'G-1'!Q18+'G-3'!Q18</f>
        <v>439</v>
      </c>
      <c r="R18" s="46">
        <f>'G-1'!R18+'G-3'!R18</f>
        <v>11</v>
      </c>
      <c r="S18" s="46">
        <f>'G-1'!S18+'G-3'!S18</f>
        <v>11</v>
      </c>
      <c r="T18" s="6">
        <f t="shared" si="2"/>
        <v>554</v>
      </c>
      <c r="U18" s="2">
        <f t="shared" si="5"/>
        <v>2184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71</v>
      </c>
      <c r="C19" s="47">
        <f>'G-1'!C19+'G-3'!C19</f>
        <v>331</v>
      </c>
      <c r="D19" s="47">
        <f>'G-1'!D19+'G-3'!D19</f>
        <v>12</v>
      </c>
      <c r="E19" s="47">
        <f>'G-1'!E19+'G-3'!E19</f>
        <v>2</v>
      </c>
      <c r="F19" s="7">
        <f t="shared" si="0"/>
        <v>395.5</v>
      </c>
      <c r="G19" s="3">
        <f t="shared" si="3"/>
        <v>1550.5</v>
      </c>
      <c r="H19" s="20" t="s">
        <v>22</v>
      </c>
      <c r="I19" s="46">
        <f>'G-1'!I19+'G-3'!I19</f>
        <v>99</v>
      </c>
      <c r="J19" s="46">
        <f>'G-1'!J19+'G-3'!J19</f>
        <v>339</v>
      </c>
      <c r="K19" s="46">
        <f>'G-1'!K19+'G-3'!K19</f>
        <v>9</v>
      </c>
      <c r="L19" s="46">
        <f>'G-1'!L19+'G-3'!L19</f>
        <v>6</v>
      </c>
      <c r="M19" s="6">
        <f t="shared" si="1"/>
        <v>421.5</v>
      </c>
      <c r="N19" s="2">
        <f>M16+M17+M18+M19</f>
        <v>1393.5</v>
      </c>
      <c r="O19" s="19" t="s">
        <v>16</v>
      </c>
      <c r="P19" s="46">
        <f>'G-1'!P19+'G-3'!P19</f>
        <v>153</v>
      </c>
      <c r="Q19" s="46">
        <f>'G-1'!Q19+'G-3'!Q19</f>
        <v>465</v>
      </c>
      <c r="R19" s="46">
        <f>'G-1'!R19+'G-3'!R19</f>
        <v>14</v>
      </c>
      <c r="S19" s="46">
        <f>'G-1'!S19+'G-3'!S19</f>
        <v>13</v>
      </c>
      <c r="T19" s="6">
        <f t="shared" si="2"/>
        <v>602</v>
      </c>
      <c r="U19" s="2">
        <f>T16+T17+T18+T19</f>
        <v>2302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74</v>
      </c>
      <c r="C20" s="45">
        <f>'G-1'!C20+'G-3'!C20</f>
        <v>308</v>
      </c>
      <c r="D20" s="45">
        <f>'G-1'!D20+'G-3'!D20</f>
        <v>9</v>
      </c>
      <c r="E20" s="45">
        <f>'G-1'!E20+'G-3'!E20</f>
        <v>5</v>
      </c>
      <c r="F20" s="8">
        <f t="shared" si="0"/>
        <v>375.5</v>
      </c>
      <c r="G20" s="35"/>
      <c r="H20" s="19" t="s">
        <v>24</v>
      </c>
      <c r="I20" s="46">
        <f>'G-1'!I20+'G-3'!I20</f>
        <v>92</v>
      </c>
      <c r="J20" s="46">
        <f>'G-1'!J20+'G-3'!J20</f>
        <v>356</v>
      </c>
      <c r="K20" s="46">
        <f>'G-1'!K20+'G-3'!K20</f>
        <v>10</v>
      </c>
      <c r="L20" s="46">
        <f>'G-1'!L20+'G-3'!L20</f>
        <v>4</v>
      </c>
      <c r="M20" s="8">
        <f t="shared" si="1"/>
        <v>432</v>
      </c>
      <c r="N20" s="2">
        <f>M17+M18+M19+M20</f>
        <v>1508</v>
      </c>
      <c r="O20" s="19" t="s">
        <v>45</v>
      </c>
      <c r="P20" s="46">
        <f>'G-1'!P20+'G-3'!P20</f>
        <v>136</v>
      </c>
      <c r="Q20" s="46">
        <f>'G-1'!Q20+'G-3'!Q20</f>
        <v>329</v>
      </c>
      <c r="R20" s="46">
        <f>'G-1'!R20+'G-3'!R20</f>
        <v>14</v>
      </c>
      <c r="S20" s="46">
        <f>'G-1'!S20+'G-3'!S20</f>
        <v>8</v>
      </c>
      <c r="T20" s="8">
        <f t="shared" si="2"/>
        <v>445</v>
      </c>
      <c r="U20" s="2">
        <f t="shared" si="5"/>
        <v>2182.5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65</v>
      </c>
      <c r="C21" s="45">
        <f>'G-1'!C21+'G-3'!C21</f>
        <v>307</v>
      </c>
      <c r="D21" s="45">
        <f>'G-1'!D21+'G-3'!D21</f>
        <v>7</v>
      </c>
      <c r="E21" s="45">
        <f>'G-1'!E21+'G-3'!E21</f>
        <v>4</v>
      </c>
      <c r="F21" s="6">
        <f t="shared" si="0"/>
        <v>363.5</v>
      </c>
      <c r="G21" s="36"/>
      <c r="H21" s="20" t="s">
        <v>25</v>
      </c>
      <c r="I21" s="46">
        <f>'G-1'!I21+'G-3'!I21</f>
        <v>99</v>
      </c>
      <c r="J21" s="46">
        <f>'G-1'!J21+'G-3'!J21</f>
        <v>368</v>
      </c>
      <c r="K21" s="46">
        <f>'G-1'!K21+'G-3'!K21</f>
        <v>8</v>
      </c>
      <c r="L21" s="46">
        <f>'G-1'!L21+'G-3'!L21</f>
        <v>8</v>
      </c>
      <c r="M21" s="6">
        <f t="shared" si="1"/>
        <v>453.5</v>
      </c>
      <c r="N21" s="2">
        <f>M18+M19+M20+M21</f>
        <v>1637</v>
      </c>
      <c r="O21" s="21" t="s">
        <v>46</v>
      </c>
      <c r="P21" s="47">
        <f>'G-1'!P21+'G-3'!P21</f>
        <v>125</v>
      </c>
      <c r="Q21" s="47">
        <f>'G-1'!Q21+'G-3'!Q21</f>
        <v>310</v>
      </c>
      <c r="R21" s="47">
        <f>'G-1'!R21+'G-3'!R21</f>
        <v>12</v>
      </c>
      <c r="S21" s="47">
        <f>'G-1'!S21+'G-3'!S21</f>
        <v>8</v>
      </c>
      <c r="T21" s="7">
        <f t="shared" si="2"/>
        <v>416.5</v>
      </c>
      <c r="U21" s="3">
        <f t="shared" si="5"/>
        <v>2017.5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62</v>
      </c>
      <c r="C22" s="45">
        <f>'G-1'!C22+'G-3'!C22</f>
        <v>308</v>
      </c>
      <c r="D22" s="45">
        <f>'G-1'!D22+'G-3'!D22</f>
        <v>9</v>
      </c>
      <c r="E22" s="45">
        <f>'G-1'!E22+'G-3'!E22</f>
        <v>4</v>
      </c>
      <c r="F22" s="6">
        <f t="shared" si="0"/>
        <v>367</v>
      </c>
      <c r="G22" s="2"/>
      <c r="H22" s="21" t="s">
        <v>26</v>
      </c>
      <c r="I22" s="46">
        <f>'G-1'!I22+'G-3'!I22</f>
        <v>115</v>
      </c>
      <c r="J22" s="46">
        <f>'G-1'!J22+'G-3'!J22</f>
        <v>314</v>
      </c>
      <c r="K22" s="46">
        <f>'G-1'!K22+'G-3'!K22</f>
        <v>9</v>
      </c>
      <c r="L22" s="46">
        <f>'G-1'!L22+'G-3'!L22</f>
        <v>7</v>
      </c>
      <c r="M22" s="6">
        <f t="shared" si="1"/>
        <v>407</v>
      </c>
      <c r="N22" s="3">
        <f>M19+M20+M21+M22</f>
        <v>1714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1811.5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1801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2302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8"/>
      <c r="B24" s="189"/>
      <c r="C24" s="82" t="s">
        <v>72</v>
      </c>
      <c r="D24" s="86"/>
      <c r="E24" s="86"/>
      <c r="F24" s="87" t="s">
        <v>65</v>
      </c>
      <c r="G24" s="88"/>
      <c r="H24" s="188"/>
      <c r="I24" s="189"/>
      <c r="J24" s="82" t="s">
        <v>72</v>
      </c>
      <c r="K24" s="86"/>
      <c r="L24" s="86"/>
      <c r="M24" s="87" t="s">
        <v>75</v>
      </c>
      <c r="N24" s="88"/>
      <c r="O24" s="188"/>
      <c r="P24" s="189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9" t="s">
        <v>110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0" t="s">
        <v>111</v>
      </c>
      <c r="B4" s="240"/>
      <c r="C4" s="241" t="s">
        <v>60</v>
      </c>
      <c r="D4" s="241"/>
      <c r="E4" s="241"/>
      <c r="F4" s="110"/>
      <c r="G4" s="106"/>
      <c r="H4" s="106"/>
      <c r="I4" s="106"/>
      <c r="J4" s="106"/>
    </row>
    <row r="5" spans="1:10" x14ac:dyDescent="0.2">
      <c r="A5" s="170" t="s">
        <v>56</v>
      </c>
      <c r="B5" s="170"/>
      <c r="C5" s="242" t="str">
        <f>'G-1'!D5</f>
        <v>CALLE 59 X CARRERA 50</v>
      </c>
      <c r="D5" s="242"/>
      <c r="E5" s="242"/>
      <c r="F5" s="111"/>
      <c r="G5" s="112"/>
      <c r="H5" s="103" t="s">
        <v>53</v>
      </c>
      <c r="I5" s="243">
        <f>'G-1'!L5</f>
        <v>1279</v>
      </c>
      <c r="J5" s="243"/>
    </row>
    <row r="6" spans="1:10" x14ac:dyDescent="0.2">
      <c r="A6" s="170" t="s">
        <v>112</v>
      </c>
      <c r="B6" s="170"/>
      <c r="C6" s="228" t="s">
        <v>151</v>
      </c>
      <c r="D6" s="228"/>
      <c r="E6" s="228"/>
      <c r="F6" s="111"/>
      <c r="G6" s="112"/>
      <c r="H6" s="103" t="s">
        <v>58</v>
      </c>
      <c r="I6" s="229">
        <f>'G-1'!S6</f>
        <v>43851</v>
      </c>
      <c r="J6" s="229"/>
    </row>
    <row r="7" spans="1:10" x14ac:dyDescent="0.2">
      <c r="A7" s="113"/>
      <c r="B7" s="113"/>
      <c r="C7" s="230"/>
      <c r="D7" s="230"/>
      <c r="E7" s="230"/>
      <c r="F7" s="230"/>
      <c r="G7" s="110"/>
      <c r="H7" s="114"/>
      <c r="I7" s="115"/>
      <c r="J7" s="106"/>
    </row>
    <row r="8" spans="1:10" x14ac:dyDescent="0.2">
      <c r="A8" s="231" t="s">
        <v>113</v>
      </c>
      <c r="B8" s="233" t="s">
        <v>114</v>
      </c>
      <c r="C8" s="231" t="s">
        <v>115</v>
      </c>
      <c r="D8" s="233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5" t="s">
        <v>121</v>
      </c>
      <c r="J8" s="237" t="s">
        <v>122</v>
      </c>
    </row>
    <row r="9" spans="1:10" x14ac:dyDescent="0.2">
      <c r="A9" s="232"/>
      <c r="B9" s="234"/>
      <c r="C9" s="232"/>
      <c r="D9" s="234"/>
      <c r="E9" s="119" t="s">
        <v>52</v>
      </c>
      <c r="F9" s="120" t="s">
        <v>0</v>
      </c>
      <c r="G9" s="121" t="s">
        <v>2</v>
      </c>
      <c r="H9" s="120" t="s">
        <v>3</v>
      </c>
      <c r="I9" s="236"/>
      <c r="J9" s="238"/>
    </row>
    <row r="10" spans="1:10" x14ac:dyDescent="0.2">
      <c r="A10" s="222" t="s">
        <v>123</v>
      </c>
      <c r="B10" s="225">
        <v>2</v>
      </c>
      <c r="C10" s="122"/>
      <c r="D10" s="123" t="s">
        <v>124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3"/>
      <c r="B11" s="226"/>
      <c r="C11" s="122" t="s">
        <v>125</v>
      </c>
      <c r="D11" s="125" t="s">
        <v>126</v>
      </c>
      <c r="E11" s="126">
        <v>164</v>
      </c>
      <c r="F11" s="126">
        <v>1090</v>
      </c>
      <c r="G11" s="126">
        <v>66</v>
      </c>
      <c r="H11" s="126">
        <v>13</v>
      </c>
      <c r="I11" s="126">
        <f t="shared" ref="I11:I37" si="0">E11*0.5+F11+G11*2+H11*2.5</f>
        <v>1336.5</v>
      </c>
      <c r="J11" s="127">
        <f>IF(I11=0,"0,00",I11/SUM(I10:I12)*100)</f>
        <v>95.158419366322534</v>
      </c>
    </row>
    <row r="12" spans="1:10" x14ac:dyDescent="0.2">
      <c r="A12" s="223"/>
      <c r="B12" s="226"/>
      <c r="C12" s="128" t="s">
        <v>135</v>
      </c>
      <c r="D12" s="129" t="s">
        <v>127</v>
      </c>
      <c r="E12" s="74">
        <v>17</v>
      </c>
      <c r="F12" s="74">
        <v>52</v>
      </c>
      <c r="G12" s="74">
        <v>0</v>
      </c>
      <c r="H12" s="74">
        <v>3</v>
      </c>
      <c r="I12" s="130">
        <f t="shared" si="0"/>
        <v>68</v>
      </c>
      <c r="J12" s="131">
        <f>IF(I12=0,"0,00",I12/SUM(I10:I12)*100)</f>
        <v>4.8415806336774656</v>
      </c>
    </row>
    <row r="13" spans="1:10" x14ac:dyDescent="0.2">
      <c r="A13" s="223"/>
      <c r="B13" s="226"/>
      <c r="C13" s="132"/>
      <c r="D13" s="123" t="s">
        <v>124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3"/>
      <c r="B14" s="226"/>
      <c r="C14" s="122" t="s">
        <v>128</v>
      </c>
      <c r="D14" s="125" t="s">
        <v>126</v>
      </c>
      <c r="E14" s="126">
        <v>223</v>
      </c>
      <c r="F14" s="126">
        <v>1436</v>
      </c>
      <c r="G14" s="126">
        <v>66</v>
      </c>
      <c r="H14" s="126">
        <v>7</v>
      </c>
      <c r="I14" s="126">
        <f t="shared" si="0"/>
        <v>1697</v>
      </c>
      <c r="J14" s="127">
        <f>IF(I14=0,"0,00",I14/SUM(I13:I15)*100)</f>
        <v>93.782812931749106</v>
      </c>
    </row>
    <row r="15" spans="1:10" x14ac:dyDescent="0.2">
      <c r="A15" s="223"/>
      <c r="B15" s="226"/>
      <c r="C15" s="128" t="s">
        <v>136</v>
      </c>
      <c r="D15" s="129" t="s">
        <v>127</v>
      </c>
      <c r="E15" s="74">
        <v>30</v>
      </c>
      <c r="F15" s="74">
        <v>95</v>
      </c>
      <c r="G15" s="74">
        <v>0</v>
      </c>
      <c r="H15" s="74">
        <v>1</v>
      </c>
      <c r="I15" s="130">
        <f t="shared" si="0"/>
        <v>112.5</v>
      </c>
      <c r="J15" s="131">
        <f>IF(I15=0,"0,00",I15/SUM(I13:I15)*100)</f>
        <v>6.2171870682508974</v>
      </c>
    </row>
    <row r="16" spans="1:10" x14ac:dyDescent="0.2">
      <c r="A16" s="223"/>
      <c r="B16" s="226"/>
      <c r="C16" s="132"/>
      <c r="D16" s="123" t="s">
        <v>124</v>
      </c>
      <c r="E16" s="75">
        <v>0</v>
      </c>
      <c r="F16" s="75">
        <v>114</v>
      </c>
      <c r="G16" s="75">
        <v>0</v>
      </c>
      <c r="H16" s="75">
        <v>0</v>
      </c>
      <c r="I16" s="75">
        <f t="shared" si="0"/>
        <v>114</v>
      </c>
      <c r="J16" s="124">
        <f>IF(I16=0,"0,00",I16/SUM(I16:I18)*100)</f>
        <v>7.715736040609138</v>
      </c>
    </row>
    <row r="17" spans="1:10" x14ac:dyDescent="0.2">
      <c r="A17" s="223"/>
      <c r="B17" s="226"/>
      <c r="C17" s="122" t="s">
        <v>129</v>
      </c>
      <c r="D17" s="125" t="s">
        <v>126</v>
      </c>
      <c r="E17" s="126">
        <v>241</v>
      </c>
      <c r="F17" s="126">
        <v>1038</v>
      </c>
      <c r="G17" s="126">
        <v>53</v>
      </c>
      <c r="H17" s="126">
        <v>15</v>
      </c>
      <c r="I17" s="126">
        <f t="shared" si="0"/>
        <v>1302</v>
      </c>
      <c r="J17" s="127">
        <f>IF(I17=0,"0,00",I17/SUM(I16:I18)*100)</f>
        <v>88.121827411167502</v>
      </c>
    </row>
    <row r="18" spans="1:10" x14ac:dyDescent="0.2">
      <c r="A18" s="224"/>
      <c r="B18" s="227"/>
      <c r="C18" s="133" t="s">
        <v>137</v>
      </c>
      <c r="D18" s="129" t="s">
        <v>127</v>
      </c>
      <c r="E18" s="74">
        <v>27</v>
      </c>
      <c r="F18" s="74">
        <v>48</v>
      </c>
      <c r="G18" s="74">
        <v>0</v>
      </c>
      <c r="H18" s="74">
        <v>0</v>
      </c>
      <c r="I18" s="130">
        <f t="shared" si="0"/>
        <v>61.5</v>
      </c>
      <c r="J18" s="131">
        <f>IF(I18=0,"0,00",I18/SUM(I16:I18)*100)</f>
        <v>4.1624365482233499</v>
      </c>
    </row>
    <row r="19" spans="1:10" x14ac:dyDescent="0.2">
      <c r="A19" s="222" t="s">
        <v>130</v>
      </c>
      <c r="B19" s="225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3"/>
      <c r="B20" s="226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3"/>
      <c r="B21" s="226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3"/>
      <c r="B22" s="226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3"/>
      <c r="B23" s="226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3"/>
      <c r="B24" s="226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3"/>
      <c r="B25" s="226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3"/>
      <c r="B26" s="226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4"/>
      <c r="B27" s="227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2" t="s">
        <v>131</v>
      </c>
      <c r="B28" s="225">
        <v>2</v>
      </c>
      <c r="C28" s="134"/>
      <c r="D28" s="123" t="s">
        <v>124</v>
      </c>
      <c r="E28" s="75">
        <v>63</v>
      </c>
      <c r="F28" s="75">
        <v>107</v>
      </c>
      <c r="G28" s="75">
        <v>0</v>
      </c>
      <c r="H28" s="75">
        <v>5</v>
      </c>
      <c r="I28" s="75">
        <f t="shared" si="0"/>
        <v>151</v>
      </c>
      <c r="J28" s="124">
        <f>IF(I28=0,"0,00",I28/SUM(I28:I30)*100)</f>
        <v>14.498319731156986</v>
      </c>
    </row>
    <row r="29" spans="1:10" x14ac:dyDescent="0.2">
      <c r="A29" s="223"/>
      <c r="B29" s="226"/>
      <c r="C29" s="122" t="s">
        <v>125</v>
      </c>
      <c r="D29" s="125" t="s">
        <v>126</v>
      </c>
      <c r="E29" s="126">
        <v>216</v>
      </c>
      <c r="F29" s="126">
        <v>765</v>
      </c>
      <c r="G29" s="126">
        <v>0</v>
      </c>
      <c r="H29" s="126">
        <v>7</v>
      </c>
      <c r="I29" s="126">
        <f t="shared" si="0"/>
        <v>890.5</v>
      </c>
      <c r="J29" s="127">
        <f>IF(I29=0,"0,00",I29/SUM(I28:I30)*100)</f>
        <v>85.501680268843018</v>
      </c>
    </row>
    <row r="30" spans="1:10" x14ac:dyDescent="0.2">
      <c r="A30" s="223"/>
      <c r="B30" s="226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3"/>
      <c r="B31" s="226"/>
      <c r="C31" s="132"/>
      <c r="D31" s="123" t="s">
        <v>124</v>
      </c>
      <c r="E31" s="75">
        <v>68</v>
      </c>
      <c r="F31" s="75">
        <v>133</v>
      </c>
      <c r="G31" s="75">
        <v>0</v>
      </c>
      <c r="H31" s="75">
        <v>4</v>
      </c>
      <c r="I31" s="75">
        <f t="shared" si="0"/>
        <v>177</v>
      </c>
      <c r="J31" s="124">
        <f>IF(I31=0,"0,00",I31/SUM(I31:I33)*100)</f>
        <v>15.867324069923802</v>
      </c>
    </row>
    <row r="32" spans="1:10" x14ac:dyDescent="0.2">
      <c r="A32" s="223"/>
      <c r="B32" s="226"/>
      <c r="C32" s="122" t="s">
        <v>128</v>
      </c>
      <c r="D32" s="125" t="s">
        <v>126</v>
      </c>
      <c r="E32" s="126">
        <v>308</v>
      </c>
      <c r="F32" s="126">
        <v>745</v>
      </c>
      <c r="G32" s="126">
        <v>1</v>
      </c>
      <c r="H32" s="126">
        <v>15</v>
      </c>
      <c r="I32" s="126">
        <f t="shared" si="0"/>
        <v>938.5</v>
      </c>
      <c r="J32" s="127">
        <f>IF(I32=0,"0,00",I32/SUM(I31:I33)*100)</f>
        <v>84.132675930076189</v>
      </c>
    </row>
    <row r="33" spans="1:10" x14ac:dyDescent="0.2">
      <c r="A33" s="223"/>
      <c r="B33" s="226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3"/>
      <c r="B34" s="226"/>
      <c r="C34" s="132"/>
      <c r="D34" s="123" t="s">
        <v>124</v>
      </c>
      <c r="E34" s="75">
        <v>107</v>
      </c>
      <c r="F34" s="75">
        <v>207</v>
      </c>
      <c r="G34" s="75">
        <v>1</v>
      </c>
      <c r="H34" s="75">
        <v>3</v>
      </c>
      <c r="I34" s="75">
        <f t="shared" si="0"/>
        <v>270</v>
      </c>
      <c r="J34" s="124">
        <f>IF(I34=0,"0,00",I34/SUM(I34:I36)*100)</f>
        <v>19.816513761467892</v>
      </c>
    </row>
    <row r="35" spans="1:10" x14ac:dyDescent="0.2">
      <c r="A35" s="223"/>
      <c r="B35" s="226"/>
      <c r="C35" s="122" t="s">
        <v>129</v>
      </c>
      <c r="D35" s="125" t="s">
        <v>126</v>
      </c>
      <c r="E35" s="126">
        <v>422</v>
      </c>
      <c r="F35" s="126">
        <v>864</v>
      </c>
      <c r="G35" s="126">
        <v>0</v>
      </c>
      <c r="H35" s="126">
        <v>7</v>
      </c>
      <c r="I35" s="126">
        <f t="shared" si="0"/>
        <v>1092.5</v>
      </c>
      <c r="J35" s="127">
        <f>IF(I35=0,"0,00",I35/SUM(I34:I36)*100)</f>
        <v>80.183486238532112</v>
      </c>
    </row>
    <row r="36" spans="1:10" x14ac:dyDescent="0.2">
      <c r="A36" s="224"/>
      <c r="B36" s="227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2" t="s">
        <v>132</v>
      </c>
      <c r="B37" s="225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3"/>
      <c r="B38" s="226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3"/>
      <c r="B39" s="226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3"/>
      <c r="B40" s="226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3"/>
      <c r="B41" s="226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3"/>
      <c r="B42" s="226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3"/>
      <c r="B43" s="226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3"/>
      <c r="B44" s="226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4"/>
      <c r="B45" s="227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4" zoomScale="91" zoomScaleNormal="91" workbookViewId="0">
      <selection activeCell="D10" sqref="D10:G10"/>
    </sheetView>
  </sheetViews>
  <sheetFormatPr baseColWidth="10" defaultRowHeight="12.75" x14ac:dyDescent="0.2"/>
  <cols>
    <col min="2" max="11" width="6.140625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1" t="s">
        <v>93</v>
      </c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1" t="s">
        <v>94</v>
      </c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1" t="s">
        <v>95</v>
      </c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7" t="s">
        <v>96</v>
      </c>
      <c r="B8" s="247"/>
      <c r="C8" s="246" t="s">
        <v>97</v>
      </c>
      <c r="D8" s="246"/>
      <c r="E8" s="246"/>
      <c r="F8" s="246"/>
      <c r="G8" s="246"/>
      <c r="H8" s="246"/>
      <c r="I8" s="92"/>
      <c r="J8" s="92"/>
      <c r="K8" s="92"/>
      <c r="L8" s="247" t="s">
        <v>98</v>
      </c>
      <c r="M8" s="247"/>
      <c r="N8" s="247"/>
      <c r="O8" s="246" t="str">
        <f>'G-1'!D5</f>
        <v>CALLE 59 X CARRERA 50</v>
      </c>
      <c r="P8" s="246"/>
      <c r="Q8" s="246"/>
      <c r="R8" s="246"/>
      <c r="S8" s="246"/>
      <c r="T8" s="92"/>
      <c r="U8" s="92"/>
      <c r="V8" s="247" t="s">
        <v>99</v>
      </c>
      <c r="W8" s="247"/>
      <c r="X8" s="247"/>
      <c r="Y8" s="246">
        <f>'G-1'!L5</f>
        <v>1279</v>
      </c>
      <c r="Z8" s="246"/>
      <c r="AA8" s="246"/>
      <c r="AB8" s="92"/>
      <c r="AC8" s="92"/>
      <c r="AD8" s="92"/>
      <c r="AE8" s="92"/>
      <c r="AF8" s="92"/>
      <c r="AG8" s="92"/>
      <c r="AH8" s="247" t="s">
        <v>100</v>
      </c>
      <c r="AI8" s="247"/>
      <c r="AJ8" s="248">
        <f>'G-1'!S6</f>
        <v>43851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0" t="s">
        <v>47</v>
      </c>
      <c r="E10" s="250"/>
      <c r="F10" s="250"/>
      <c r="G10" s="25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0" t="s">
        <v>134</v>
      </c>
      <c r="T10" s="250"/>
      <c r="U10" s="250"/>
      <c r="V10" s="25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0" t="s">
        <v>49</v>
      </c>
      <c r="AI10" s="250"/>
      <c r="AJ10" s="250"/>
      <c r="AK10" s="25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102</v>
      </c>
      <c r="U12" s="249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941</v>
      </c>
      <c r="AV12" s="97">
        <f t="shared" si="0"/>
        <v>990.5</v>
      </c>
      <c r="AW12" s="97">
        <f t="shared" si="0"/>
        <v>1013</v>
      </c>
      <c r="AX12" s="97">
        <f t="shared" si="0"/>
        <v>995.5</v>
      </c>
      <c r="AY12" s="97">
        <f t="shared" si="0"/>
        <v>947</v>
      </c>
      <c r="AZ12" s="97">
        <f t="shared" si="0"/>
        <v>917</v>
      </c>
      <c r="BA12" s="97">
        <f t="shared" si="0"/>
        <v>909.5</v>
      </c>
      <c r="BB12" s="97"/>
      <c r="BC12" s="97"/>
      <c r="BD12" s="97"/>
      <c r="BE12" s="97">
        <f t="shared" ref="BE12:BQ12" si="1">P14</f>
        <v>895.5</v>
      </c>
      <c r="BF12" s="97">
        <f t="shared" si="1"/>
        <v>914.5</v>
      </c>
      <c r="BG12" s="97">
        <f t="shared" si="1"/>
        <v>932</v>
      </c>
      <c r="BH12" s="97">
        <f t="shared" si="1"/>
        <v>952.5</v>
      </c>
      <c r="BI12" s="97">
        <f t="shared" si="1"/>
        <v>914</v>
      </c>
      <c r="BJ12" s="97">
        <f t="shared" si="1"/>
        <v>840</v>
      </c>
      <c r="BK12" s="97">
        <f t="shared" si="1"/>
        <v>753.5</v>
      </c>
      <c r="BL12" s="97">
        <f t="shared" si="1"/>
        <v>691</v>
      </c>
      <c r="BM12" s="97">
        <f t="shared" si="1"/>
        <v>688</v>
      </c>
      <c r="BN12" s="97">
        <f t="shared" si="1"/>
        <v>745</v>
      </c>
      <c r="BO12" s="97">
        <f t="shared" si="1"/>
        <v>826.5</v>
      </c>
      <c r="BP12" s="97">
        <f t="shared" si="1"/>
        <v>894</v>
      </c>
      <c r="BQ12" s="97">
        <f t="shared" si="1"/>
        <v>914.5</v>
      </c>
      <c r="BR12" s="97"/>
      <c r="BS12" s="97"/>
      <c r="BT12" s="97"/>
      <c r="BU12" s="97">
        <f t="shared" ref="BU12:CC12" si="2">AG14</f>
        <v>917.5</v>
      </c>
      <c r="BV12" s="97">
        <f t="shared" si="2"/>
        <v>965</v>
      </c>
      <c r="BW12" s="97">
        <f t="shared" si="2"/>
        <v>999.5</v>
      </c>
      <c r="BX12" s="97">
        <f t="shared" si="2"/>
        <v>1063.5</v>
      </c>
      <c r="BY12" s="97">
        <f t="shared" si="2"/>
        <v>1154.5</v>
      </c>
      <c r="BZ12" s="97">
        <f t="shared" si="2"/>
        <v>1204</v>
      </c>
      <c r="CA12" s="97">
        <f t="shared" si="2"/>
        <v>1255.5</v>
      </c>
      <c r="CB12" s="97">
        <f t="shared" si="2"/>
        <v>1219.5</v>
      </c>
      <c r="CC12" s="97">
        <f t="shared" si="2"/>
        <v>1161</v>
      </c>
    </row>
    <row r="13" spans="1:81" ht="16.5" customHeight="1" x14ac:dyDescent="0.2">
      <c r="A13" s="100" t="s">
        <v>103</v>
      </c>
      <c r="B13" s="148">
        <f>'G-1'!F10</f>
        <v>211</v>
      </c>
      <c r="C13" s="148">
        <f>'G-1'!F11</f>
        <v>210.5</v>
      </c>
      <c r="D13" s="148">
        <f>'G-1'!F12</f>
        <v>252</v>
      </c>
      <c r="E13" s="148">
        <f>'G-1'!F13</f>
        <v>267.5</v>
      </c>
      <c r="F13" s="148">
        <f>'G-1'!F14</f>
        <v>260.5</v>
      </c>
      <c r="G13" s="148">
        <f>'G-1'!F15</f>
        <v>233</v>
      </c>
      <c r="H13" s="148">
        <f>'G-1'!F16</f>
        <v>234.5</v>
      </c>
      <c r="I13" s="148">
        <f>'G-1'!F17</f>
        <v>219</v>
      </c>
      <c r="J13" s="148">
        <f>'G-1'!F18</f>
        <v>230.5</v>
      </c>
      <c r="K13" s="148">
        <f>'G-1'!F19</f>
        <v>225.5</v>
      </c>
      <c r="L13" s="149"/>
      <c r="M13" s="148">
        <f>'G-1'!F20</f>
        <v>233</v>
      </c>
      <c r="N13" s="148">
        <f>'G-1'!F21</f>
        <v>238.5</v>
      </c>
      <c r="O13" s="148">
        <f>'G-1'!F22</f>
        <v>208</v>
      </c>
      <c r="P13" s="148">
        <f>'G-1'!M10</f>
        <v>216</v>
      </c>
      <c r="Q13" s="148">
        <f>'G-1'!M11</f>
        <v>252</v>
      </c>
      <c r="R13" s="148">
        <f>'G-1'!M12</f>
        <v>256</v>
      </c>
      <c r="S13" s="148">
        <f>'G-1'!M13</f>
        <v>228.5</v>
      </c>
      <c r="T13" s="148">
        <f>'G-1'!M14</f>
        <v>177.5</v>
      </c>
      <c r="U13" s="148">
        <f>'G-1'!M15</f>
        <v>178</v>
      </c>
      <c r="V13" s="148">
        <f>'G-1'!M16</f>
        <v>169.5</v>
      </c>
      <c r="W13" s="148">
        <f>'G-1'!M17</f>
        <v>166</v>
      </c>
      <c r="X13" s="148">
        <f>'G-1'!M18</f>
        <v>174.5</v>
      </c>
      <c r="Y13" s="148">
        <f>'G-1'!M19</f>
        <v>235</v>
      </c>
      <c r="Z13" s="148">
        <f>'G-1'!M20</f>
        <v>251</v>
      </c>
      <c r="AA13" s="148">
        <f>'G-1'!M21</f>
        <v>233.5</v>
      </c>
      <c r="AB13" s="148">
        <f>'G-1'!M22</f>
        <v>195</v>
      </c>
      <c r="AC13" s="149"/>
      <c r="AD13" s="148">
        <f>'G-1'!T10</f>
        <v>207.5</v>
      </c>
      <c r="AE13" s="148">
        <f>'G-1'!T11</f>
        <v>225</v>
      </c>
      <c r="AF13" s="148">
        <f>'G-1'!T12</f>
        <v>248.5</v>
      </c>
      <c r="AG13" s="148">
        <f>'G-1'!T13</f>
        <v>236.5</v>
      </c>
      <c r="AH13" s="148">
        <f>'G-1'!T14</f>
        <v>255</v>
      </c>
      <c r="AI13" s="148">
        <f>'G-1'!T15</f>
        <v>259.5</v>
      </c>
      <c r="AJ13" s="148">
        <f>'G-1'!T16</f>
        <v>312.5</v>
      </c>
      <c r="AK13" s="148">
        <f>'G-1'!T17</f>
        <v>327.5</v>
      </c>
      <c r="AL13" s="148">
        <f>'G-1'!T18</f>
        <v>304.5</v>
      </c>
      <c r="AM13" s="148">
        <f>'G-1'!T19</f>
        <v>311</v>
      </c>
      <c r="AN13" s="148">
        <f>'G-1'!T20</f>
        <v>276.5</v>
      </c>
      <c r="AO13" s="148">
        <f>'G-1'!T21</f>
        <v>269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941</v>
      </c>
      <c r="F14" s="148">
        <f t="shared" ref="F14:K14" si="3">C13+D13+E13+F13</f>
        <v>990.5</v>
      </c>
      <c r="G14" s="148">
        <f t="shared" si="3"/>
        <v>1013</v>
      </c>
      <c r="H14" s="148">
        <f t="shared" si="3"/>
        <v>995.5</v>
      </c>
      <c r="I14" s="148">
        <f t="shared" si="3"/>
        <v>947</v>
      </c>
      <c r="J14" s="148">
        <f t="shared" si="3"/>
        <v>917</v>
      </c>
      <c r="K14" s="148">
        <f t="shared" si="3"/>
        <v>909.5</v>
      </c>
      <c r="L14" s="149"/>
      <c r="M14" s="148"/>
      <c r="N14" s="148"/>
      <c r="O14" s="148"/>
      <c r="P14" s="148">
        <f>M13+N13+O13+P13</f>
        <v>895.5</v>
      </c>
      <c r="Q14" s="148">
        <f t="shared" ref="Q14:AB14" si="4">N13+O13+P13+Q13</f>
        <v>914.5</v>
      </c>
      <c r="R14" s="148">
        <f t="shared" si="4"/>
        <v>932</v>
      </c>
      <c r="S14" s="148">
        <f t="shared" si="4"/>
        <v>952.5</v>
      </c>
      <c r="T14" s="148">
        <f t="shared" si="4"/>
        <v>914</v>
      </c>
      <c r="U14" s="148">
        <f t="shared" si="4"/>
        <v>840</v>
      </c>
      <c r="V14" s="148">
        <f t="shared" si="4"/>
        <v>753.5</v>
      </c>
      <c r="W14" s="148">
        <f t="shared" si="4"/>
        <v>691</v>
      </c>
      <c r="X14" s="148">
        <f t="shared" si="4"/>
        <v>688</v>
      </c>
      <c r="Y14" s="148">
        <f t="shared" si="4"/>
        <v>745</v>
      </c>
      <c r="Z14" s="148">
        <f t="shared" si="4"/>
        <v>826.5</v>
      </c>
      <c r="AA14" s="148">
        <f t="shared" si="4"/>
        <v>894</v>
      </c>
      <c r="AB14" s="148">
        <f t="shared" si="4"/>
        <v>914.5</v>
      </c>
      <c r="AC14" s="149"/>
      <c r="AD14" s="148"/>
      <c r="AE14" s="148"/>
      <c r="AF14" s="148"/>
      <c r="AG14" s="148">
        <f>AD13+AE13+AF13+AG13</f>
        <v>917.5</v>
      </c>
      <c r="AH14" s="148">
        <f t="shared" ref="AH14:AO14" si="5">AE13+AF13+AG13+AH13</f>
        <v>965</v>
      </c>
      <c r="AI14" s="148">
        <f t="shared" si="5"/>
        <v>999.5</v>
      </c>
      <c r="AJ14" s="148">
        <f t="shared" si="5"/>
        <v>1063.5</v>
      </c>
      <c r="AK14" s="148">
        <f t="shared" si="5"/>
        <v>1154.5</v>
      </c>
      <c r="AL14" s="148">
        <f t="shared" si="5"/>
        <v>1204</v>
      </c>
      <c r="AM14" s="148">
        <f t="shared" si="5"/>
        <v>1255.5</v>
      </c>
      <c r="AN14" s="148">
        <f t="shared" si="5"/>
        <v>1219.5</v>
      </c>
      <c r="AO14" s="148">
        <f t="shared" si="5"/>
        <v>1161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</v>
      </c>
      <c r="E15" s="151"/>
      <c r="F15" s="151" t="s">
        <v>107</v>
      </c>
      <c r="G15" s="152">
        <f>DIRECCIONALIDAD!J11/100</f>
        <v>0.95158419366322533</v>
      </c>
      <c r="H15" s="151"/>
      <c r="I15" s="151" t="s">
        <v>108</v>
      </c>
      <c r="J15" s="152">
        <f>DIRECCIONALIDAD!J12/100</f>
        <v>4.8415806336774656E-2</v>
      </c>
      <c r="K15" s="153"/>
      <c r="L15" s="147"/>
      <c r="M15" s="150"/>
      <c r="N15" s="151"/>
      <c r="O15" s="151" t="s">
        <v>106</v>
      </c>
      <c r="P15" s="152">
        <f>DIRECCIONALIDAD!J13/100</f>
        <v>0</v>
      </c>
      <c r="Q15" s="151"/>
      <c r="R15" s="151"/>
      <c r="S15" s="151"/>
      <c r="T15" s="151" t="s">
        <v>107</v>
      </c>
      <c r="U15" s="152">
        <f>DIRECCIONALIDAD!J14/100</f>
        <v>0.93782812931749104</v>
      </c>
      <c r="V15" s="151"/>
      <c r="W15" s="151"/>
      <c r="X15" s="151"/>
      <c r="Y15" s="151" t="s">
        <v>108</v>
      </c>
      <c r="Z15" s="152">
        <f>DIRECCIONALIDAD!J15/100</f>
        <v>6.2171870682508977E-2</v>
      </c>
      <c r="AA15" s="151"/>
      <c r="AB15" s="153"/>
      <c r="AC15" s="147"/>
      <c r="AD15" s="150"/>
      <c r="AE15" s="151" t="s">
        <v>106</v>
      </c>
      <c r="AF15" s="152">
        <f>DIRECCIONALIDAD!J16/100</f>
        <v>7.7157360406091377E-2</v>
      </c>
      <c r="AG15" s="151"/>
      <c r="AH15" s="151"/>
      <c r="AI15" s="151"/>
      <c r="AJ15" s="151" t="s">
        <v>107</v>
      </c>
      <c r="AK15" s="152">
        <f>DIRECCIONALIDAD!J17/100</f>
        <v>0.88121827411167497</v>
      </c>
      <c r="AL15" s="151"/>
      <c r="AM15" s="151"/>
      <c r="AN15" s="151" t="s">
        <v>108</v>
      </c>
      <c r="AO15" s="154">
        <f>DIRECCIONALIDAD!J18/100</f>
        <v>4.16243654822335E-2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3" t="s">
        <v>149</v>
      </c>
      <c r="B16" s="164">
        <f>MAX(B14:K14)</f>
        <v>1013</v>
      </c>
      <c r="C16" s="151" t="s">
        <v>106</v>
      </c>
      <c r="D16" s="165">
        <f>+B16*D15</f>
        <v>0</v>
      </c>
      <c r="E16" s="151"/>
      <c r="F16" s="151" t="s">
        <v>107</v>
      </c>
      <c r="G16" s="165">
        <f>+B16*G15</f>
        <v>963.95478818084723</v>
      </c>
      <c r="H16" s="151"/>
      <c r="I16" s="151" t="s">
        <v>108</v>
      </c>
      <c r="J16" s="165">
        <f>+B16*J15</f>
        <v>49.045211819152726</v>
      </c>
      <c r="K16" s="153"/>
      <c r="L16" s="147"/>
      <c r="M16" s="164">
        <f>MAX(M14:AB14)</f>
        <v>952.5</v>
      </c>
      <c r="N16" s="151"/>
      <c r="O16" s="151" t="s">
        <v>106</v>
      </c>
      <c r="P16" s="166">
        <f>+M16*P15</f>
        <v>0</v>
      </c>
      <c r="Q16" s="151"/>
      <c r="R16" s="151"/>
      <c r="S16" s="151"/>
      <c r="T16" s="151" t="s">
        <v>107</v>
      </c>
      <c r="U16" s="166">
        <f>+M16*U15</f>
        <v>893.28129317491027</v>
      </c>
      <c r="V16" s="151"/>
      <c r="W16" s="151"/>
      <c r="X16" s="151"/>
      <c r="Y16" s="151" t="s">
        <v>108</v>
      </c>
      <c r="Z16" s="166">
        <f>+M16*Z15</f>
        <v>59.218706825089804</v>
      </c>
      <c r="AA16" s="151"/>
      <c r="AB16" s="153"/>
      <c r="AC16" s="147"/>
      <c r="AD16" s="164">
        <f>MAX(AD14:AO14)</f>
        <v>1255.5</v>
      </c>
      <c r="AE16" s="151" t="s">
        <v>106</v>
      </c>
      <c r="AF16" s="165">
        <f>+AD16*AF15</f>
        <v>96.871065989847722</v>
      </c>
      <c r="AG16" s="151"/>
      <c r="AH16" s="151"/>
      <c r="AI16" s="151"/>
      <c r="AJ16" s="151" t="s">
        <v>107</v>
      </c>
      <c r="AK16" s="165">
        <f>+AD16*AK15</f>
        <v>1106.3695431472079</v>
      </c>
      <c r="AL16" s="151"/>
      <c r="AM16" s="151"/>
      <c r="AN16" s="151" t="s">
        <v>108</v>
      </c>
      <c r="AO16" s="167">
        <f>+AD16*AO15</f>
        <v>52.259390862944159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4" t="s">
        <v>102</v>
      </c>
      <c r="U17" s="244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861</v>
      </c>
      <c r="AV20" s="92">
        <f t="shared" si="15"/>
        <v>821</v>
      </c>
      <c r="AW20" s="92">
        <f t="shared" si="15"/>
        <v>782</v>
      </c>
      <c r="AX20" s="92">
        <f t="shared" si="15"/>
        <v>694.5</v>
      </c>
      <c r="AY20" s="92">
        <f t="shared" si="15"/>
        <v>655</v>
      </c>
      <c r="AZ20" s="92">
        <f t="shared" si="15"/>
        <v>641.5</v>
      </c>
      <c r="BA20" s="92">
        <f t="shared" si="15"/>
        <v>641</v>
      </c>
      <c r="BB20" s="92"/>
      <c r="BC20" s="92"/>
      <c r="BD20" s="92"/>
      <c r="BE20" s="92">
        <f t="shared" ref="BE20:BQ20" si="16">P24</f>
        <v>650</v>
      </c>
      <c r="BF20" s="92">
        <f t="shared" si="16"/>
        <v>753</v>
      </c>
      <c r="BG20" s="92">
        <f t="shared" si="16"/>
        <v>825.5</v>
      </c>
      <c r="BH20" s="92">
        <f t="shared" si="16"/>
        <v>848.5</v>
      </c>
      <c r="BI20" s="92">
        <f t="shared" si="16"/>
        <v>785.5</v>
      </c>
      <c r="BJ20" s="92">
        <f t="shared" si="16"/>
        <v>698</v>
      </c>
      <c r="BK20" s="92">
        <f t="shared" si="16"/>
        <v>648.5</v>
      </c>
      <c r="BL20" s="92">
        <f t="shared" si="16"/>
        <v>625</v>
      </c>
      <c r="BM20" s="92">
        <f t="shared" si="16"/>
        <v>620</v>
      </c>
      <c r="BN20" s="92">
        <f t="shared" si="16"/>
        <v>648.5</v>
      </c>
      <c r="BO20" s="92">
        <f t="shared" si="16"/>
        <v>681.5</v>
      </c>
      <c r="BP20" s="92">
        <f t="shared" si="16"/>
        <v>743</v>
      </c>
      <c r="BQ20" s="92">
        <f t="shared" si="16"/>
        <v>799.5</v>
      </c>
      <c r="BR20" s="92"/>
      <c r="BS20" s="92"/>
      <c r="BT20" s="92"/>
      <c r="BU20" s="92">
        <f t="shared" ref="BU20:CC20" si="17">AG24</f>
        <v>712.5</v>
      </c>
      <c r="BV20" s="92">
        <f t="shared" si="17"/>
        <v>707.5</v>
      </c>
      <c r="BW20" s="92">
        <f t="shared" si="17"/>
        <v>762</v>
      </c>
      <c r="BX20" s="92">
        <f t="shared" si="17"/>
        <v>866</v>
      </c>
      <c r="BY20" s="92">
        <f t="shared" si="17"/>
        <v>928</v>
      </c>
      <c r="BZ20" s="92">
        <f t="shared" si="17"/>
        <v>980</v>
      </c>
      <c r="CA20" s="92">
        <f t="shared" si="17"/>
        <v>1046.5</v>
      </c>
      <c r="CB20" s="92">
        <f t="shared" si="17"/>
        <v>963</v>
      </c>
      <c r="CC20" s="92">
        <f t="shared" si="17"/>
        <v>856.5</v>
      </c>
    </row>
    <row r="21" spans="1:81" ht="16.5" customHeight="1" x14ac:dyDescent="0.2">
      <c r="A21" s="160"/>
      <c r="B21" s="161"/>
      <c r="C21" s="161"/>
      <c r="D21" s="162"/>
      <c r="E21" s="161"/>
      <c r="F21" s="161"/>
      <c r="G21" s="162"/>
      <c r="H21" s="161"/>
      <c r="I21" s="161"/>
      <c r="J21" s="162"/>
      <c r="K21" s="161"/>
      <c r="L21" s="147"/>
      <c r="M21" s="161"/>
      <c r="N21" s="161"/>
      <c r="O21" s="161"/>
      <c r="P21" s="162"/>
      <c r="Q21" s="161"/>
      <c r="R21" s="161"/>
      <c r="S21" s="161"/>
      <c r="T21" s="151"/>
      <c r="U21" s="152"/>
      <c r="V21" s="161"/>
      <c r="W21" s="161"/>
      <c r="X21" s="161"/>
      <c r="Y21" s="161"/>
      <c r="Z21" s="162"/>
      <c r="AA21" s="161"/>
      <c r="AB21" s="161"/>
      <c r="AC21" s="147"/>
      <c r="AD21" s="161"/>
      <c r="AE21" s="161"/>
      <c r="AF21" s="162"/>
      <c r="AG21" s="161"/>
      <c r="AH21" s="161"/>
      <c r="AI21" s="161"/>
      <c r="AJ21" s="161"/>
      <c r="AK21" s="162"/>
      <c r="AL21" s="161"/>
      <c r="AM21" s="161"/>
      <c r="AN21" s="161"/>
      <c r="AO21" s="16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4" t="s">
        <v>102</v>
      </c>
      <c r="U22" s="244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E33</f>
        <v>1802</v>
      </c>
      <c r="AV22" s="92">
        <f t="shared" si="18"/>
        <v>1811.5</v>
      </c>
      <c r="AW22" s="92">
        <f t="shared" si="18"/>
        <v>1795</v>
      </c>
      <c r="AX22" s="92">
        <f t="shared" si="18"/>
        <v>1690</v>
      </c>
      <c r="AY22" s="92">
        <f t="shared" si="18"/>
        <v>1602</v>
      </c>
      <c r="AZ22" s="92">
        <f t="shared" si="18"/>
        <v>1558.5</v>
      </c>
      <c r="BA22" s="92">
        <f t="shared" si="18"/>
        <v>1550.5</v>
      </c>
      <c r="BB22" s="92"/>
      <c r="BC22" s="92"/>
      <c r="BD22" s="92"/>
      <c r="BE22" s="92">
        <f t="shared" ref="BE22:BQ22" si="19">P33</f>
        <v>1545.5</v>
      </c>
      <c r="BF22" s="92">
        <f t="shared" si="19"/>
        <v>1667.5</v>
      </c>
      <c r="BG22" s="92">
        <f t="shared" si="19"/>
        <v>1757.5</v>
      </c>
      <c r="BH22" s="92">
        <f t="shared" si="19"/>
        <v>1801</v>
      </c>
      <c r="BI22" s="92">
        <f t="shared" si="19"/>
        <v>1699.5</v>
      </c>
      <c r="BJ22" s="92">
        <f t="shared" si="19"/>
        <v>1538</v>
      </c>
      <c r="BK22" s="92">
        <f t="shared" si="19"/>
        <v>1402</v>
      </c>
      <c r="BL22" s="92">
        <f t="shared" si="19"/>
        <v>1316</v>
      </c>
      <c r="BM22" s="92">
        <f t="shared" si="19"/>
        <v>1308</v>
      </c>
      <c r="BN22" s="92">
        <f t="shared" si="19"/>
        <v>1393.5</v>
      </c>
      <c r="BO22" s="92">
        <f t="shared" si="19"/>
        <v>1508</v>
      </c>
      <c r="BP22" s="92">
        <f t="shared" si="19"/>
        <v>1637</v>
      </c>
      <c r="BQ22" s="92">
        <f t="shared" si="19"/>
        <v>1714</v>
      </c>
      <c r="BR22" s="92"/>
      <c r="BS22" s="92"/>
      <c r="BT22" s="92"/>
      <c r="BU22" s="92">
        <f t="shared" ref="BU22:CC22" si="20">AG33</f>
        <v>1630</v>
      </c>
      <c r="BV22" s="92">
        <f t="shared" si="20"/>
        <v>1672.5</v>
      </c>
      <c r="BW22" s="92">
        <f t="shared" si="20"/>
        <v>1761.5</v>
      </c>
      <c r="BX22" s="92">
        <f t="shared" si="20"/>
        <v>1929.5</v>
      </c>
      <c r="BY22" s="92">
        <f t="shared" si="20"/>
        <v>2082.5</v>
      </c>
      <c r="BZ22" s="92">
        <f t="shared" si="20"/>
        <v>2184</v>
      </c>
      <c r="CA22" s="92">
        <f t="shared" si="20"/>
        <v>2302</v>
      </c>
      <c r="CB22" s="92">
        <f t="shared" si="20"/>
        <v>2182.5</v>
      </c>
      <c r="CC22" s="92">
        <f t="shared" si="20"/>
        <v>2017.5</v>
      </c>
    </row>
    <row r="23" spans="1:81" ht="16.5" customHeight="1" x14ac:dyDescent="0.2">
      <c r="A23" s="100" t="s">
        <v>103</v>
      </c>
      <c r="B23" s="148">
        <f>'G-3'!F10</f>
        <v>205</v>
      </c>
      <c r="C23" s="148">
        <f>'G-3'!F11</f>
        <v>209.5</v>
      </c>
      <c r="D23" s="148">
        <f>'G-3'!F12</f>
        <v>236</v>
      </c>
      <c r="E23" s="148">
        <f>'G-3'!F13</f>
        <v>210.5</v>
      </c>
      <c r="F23" s="148">
        <f>'G-3'!F14</f>
        <v>165</v>
      </c>
      <c r="G23" s="148">
        <f>'G-3'!F15</f>
        <v>170.5</v>
      </c>
      <c r="H23" s="148">
        <f>'G-3'!F16</f>
        <v>148.5</v>
      </c>
      <c r="I23" s="148">
        <f>'G-3'!F17</f>
        <v>171</v>
      </c>
      <c r="J23" s="148">
        <f>'G-3'!F18</f>
        <v>151.5</v>
      </c>
      <c r="K23" s="148">
        <f>'G-3'!F19</f>
        <v>170</v>
      </c>
      <c r="L23" s="149"/>
      <c r="M23" s="148">
        <f>'G-3'!F20</f>
        <v>142.5</v>
      </c>
      <c r="N23" s="148">
        <f>'G-3'!F21</f>
        <v>125</v>
      </c>
      <c r="O23" s="148">
        <f>'G-3'!F22</f>
        <v>159</v>
      </c>
      <c r="P23" s="148">
        <f>'G-3'!M10</f>
        <v>223.5</v>
      </c>
      <c r="Q23" s="148">
        <f>'G-3'!M11</f>
        <v>245.5</v>
      </c>
      <c r="R23" s="148">
        <f>'G-3'!M12</f>
        <v>197.5</v>
      </c>
      <c r="S23" s="148">
        <f>'G-3'!M13</f>
        <v>182</v>
      </c>
      <c r="T23" s="148">
        <f>'G-3'!M14</f>
        <v>160.5</v>
      </c>
      <c r="U23" s="148">
        <f>'G-3'!M15</f>
        <v>158</v>
      </c>
      <c r="V23" s="148">
        <f>'G-3'!M16</f>
        <v>148</v>
      </c>
      <c r="W23" s="148">
        <f>'G-3'!M17</f>
        <v>158.5</v>
      </c>
      <c r="X23" s="148">
        <f>'G-3'!M18</f>
        <v>155.5</v>
      </c>
      <c r="Y23" s="148">
        <f>'G-3'!M19</f>
        <v>186.5</v>
      </c>
      <c r="Z23" s="148">
        <f>'G-3'!M20</f>
        <v>181</v>
      </c>
      <c r="AA23" s="148">
        <f>'G-3'!M21</f>
        <v>220</v>
      </c>
      <c r="AB23" s="148">
        <f>'G-3'!M22</f>
        <v>212</v>
      </c>
      <c r="AC23" s="149"/>
      <c r="AD23" s="148">
        <f>'G-3'!T10</f>
        <v>202.5</v>
      </c>
      <c r="AE23" s="148">
        <f>'G-3'!T11</f>
        <v>170</v>
      </c>
      <c r="AF23" s="148">
        <f>'G-3'!T12</f>
        <v>148</v>
      </c>
      <c r="AG23" s="148">
        <f>'G-3'!T13</f>
        <v>192</v>
      </c>
      <c r="AH23" s="148">
        <f>'G-3'!T14</f>
        <v>197.5</v>
      </c>
      <c r="AI23" s="148">
        <f>'G-3'!T15</f>
        <v>224.5</v>
      </c>
      <c r="AJ23" s="148">
        <f>'G-3'!T16</f>
        <v>252</v>
      </c>
      <c r="AK23" s="148">
        <f>'G-3'!T17</f>
        <v>254</v>
      </c>
      <c r="AL23" s="148">
        <f>'G-3'!T18</f>
        <v>249.5</v>
      </c>
      <c r="AM23" s="148">
        <f>'G-3'!T19</f>
        <v>291</v>
      </c>
      <c r="AN23" s="148">
        <f>'G-3'!T20</f>
        <v>168.5</v>
      </c>
      <c r="AO23" s="148">
        <f>'G-3'!T21</f>
        <v>147.5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8"/>
      <c r="C24" s="148"/>
      <c r="D24" s="148"/>
      <c r="E24" s="148">
        <f>B23+C23+D23+E23</f>
        <v>861</v>
      </c>
      <c r="F24" s="148">
        <f t="shared" ref="F24:K24" si="21">C23+D23+E23+F23</f>
        <v>821</v>
      </c>
      <c r="G24" s="148">
        <f t="shared" si="21"/>
        <v>782</v>
      </c>
      <c r="H24" s="148">
        <f t="shared" si="21"/>
        <v>694.5</v>
      </c>
      <c r="I24" s="148">
        <f t="shared" si="21"/>
        <v>655</v>
      </c>
      <c r="J24" s="148">
        <f t="shared" si="21"/>
        <v>641.5</v>
      </c>
      <c r="K24" s="148">
        <f t="shared" si="21"/>
        <v>641</v>
      </c>
      <c r="L24" s="149"/>
      <c r="M24" s="148"/>
      <c r="N24" s="148"/>
      <c r="O24" s="148"/>
      <c r="P24" s="148">
        <f>M23+N23+O23+P23</f>
        <v>650</v>
      </c>
      <c r="Q24" s="148">
        <f t="shared" ref="Q24:AB24" si="22">N23+O23+P23+Q23</f>
        <v>753</v>
      </c>
      <c r="R24" s="148">
        <f t="shared" si="22"/>
        <v>825.5</v>
      </c>
      <c r="S24" s="148">
        <f t="shared" si="22"/>
        <v>848.5</v>
      </c>
      <c r="T24" s="148">
        <f t="shared" si="22"/>
        <v>785.5</v>
      </c>
      <c r="U24" s="148">
        <f t="shared" si="22"/>
        <v>698</v>
      </c>
      <c r="V24" s="148">
        <f t="shared" si="22"/>
        <v>648.5</v>
      </c>
      <c r="W24" s="148">
        <f t="shared" si="22"/>
        <v>625</v>
      </c>
      <c r="X24" s="148">
        <f t="shared" si="22"/>
        <v>620</v>
      </c>
      <c r="Y24" s="148">
        <f t="shared" si="22"/>
        <v>648.5</v>
      </c>
      <c r="Z24" s="148">
        <f t="shared" si="22"/>
        <v>681.5</v>
      </c>
      <c r="AA24" s="148">
        <f t="shared" si="22"/>
        <v>743</v>
      </c>
      <c r="AB24" s="148">
        <f t="shared" si="22"/>
        <v>799.5</v>
      </c>
      <c r="AC24" s="149"/>
      <c r="AD24" s="148"/>
      <c r="AE24" s="148"/>
      <c r="AF24" s="148"/>
      <c r="AG24" s="148">
        <f>AD23+AE23+AF23+AG23</f>
        <v>712.5</v>
      </c>
      <c r="AH24" s="148">
        <f t="shared" ref="AH24:AO24" si="23">AE23+AF23+AG23+AH23</f>
        <v>707.5</v>
      </c>
      <c r="AI24" s="148">
        <f t="shared" si="23"/>
        <v>762</v>
      </c>
      <c r="AJ24" s="148">
        <f t="shared" si="23"/>
        <v>866</v>
      </c>
      <c r="AK24" s="148">
        <f t="shared" si="23"/>
        <v>928</v>
      </c>
      <c r="AL24" s="148">
        <f t="shared" si="23"/>
        <v>980</v>
      </c>
      <c r="AM24" s="148">
        <f t="shared" si="23"/>
        <v>1046.5</v>
      </c>
      <c r="AN24" s="148">
        <f t="shared" si="23"/>
        <v>963</v>
      </c>
      <c r="AO24" s="148">
        <f t="shared" si="23"/>
        <v>856.5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0"/>
      <c r="C25" s="151" t="s">
        <v>106</v>
      </c>
      <c r="D25" s="152">
        <f>DIRECCIONALIDAD!J28/100</f>
        <v>0.14498319731156986</v>
      </c>
      <c r="E25" s="151"/>
      <c r="F25" s="151" t="s">
        <v>107</v>
      </c>
      <c r="G25" s="152">
        <f>DIRECCIONALIDAD!J29/100</f>
        <v>0.85501680268843017</v>
      </c>
      <c r="H25" s="151"/>
      <c r="I25" s="151" t="s">
        <v>108</v>
      </c>
      <c r="J25" s="152">
        <f>DIRECCIONALIDAD!J30/100</f>
        <v>0</v>
      </c>
      <c r="K25" s="153"/>
      <c r="L25" s="147"/>
      <c r="M25" s="150"/>
      <c r="N25" s="151"/>
      <c r="O25" s="151" t="s">
        <v>106</v>
      </c>
      <c r="P25" s="152">
        <f>DIRECCIONALIDAD!J31/100</f>
        <v>0.15867324069923802</v>
      </c>
      <c r="Q25" s="151"/>
      <c r="R25" s="151"/>
      <c r="S25" s="151"/>
      <c r="T25" s="151" t="s">
        <v>107</v>
      </c>
      <c r="U25" s="152">
        <f>DIRECCIONALIDAD!J32/100</f>
        <v>0.84132675930076184</v>
      </c>
      <c r="V25" s="151"/>
      <c r="W25" s="151"/>
      <c r="X25" s="151"/>
      <c r="Y25" s="151" t="s">
        <v>108</v>
      </c>
      <c r="Z25" s="152">
        <f>DIRECCIONALIDAD!J33/100</f>
        <v>0</v>
      </c>
      <c r="AA25" s="151"/>
      <c r="AB25" s="151"/>
      <c r="AC25" s="147"/>
      <c r="AD25" s="150"/>
      <c r="AE25" s="151" t="s">
        <v>106</v>
      </c>
      <c r="AF25" s="152">
        <f>DIRECCIONALIDAD!J34/100</f>
        <v>0.19816513761467891</v>
      </c>
      <c r="AG25" s="151"/>
      <c r="AH25" s="151"/>
      <c r="AI25" s="151"/>
      <c r="AJ25" s="151" t="s">
        <v>107</v>
      </c>
      <c r="AK25" s="152">
        <f>DIRECCIONALIDAD!J35/100</f>
        <v>0.80183486238532109</v>
      </c>
      <c r="AL25" s="151"/>
      <c r="AM25" s="151"/>
      <c r="AN25" s="151" t="s">
        <v>108</v>
      </c>
      <c r="AO25" s="152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3" t="s">
        <v>149</v>
      </c>
      <c r="B26" s="164">
        <f>MAX(B24:K24)</f>
        <v>861</v>
      </c>
      <c r="C26" s="151" t="s">
        <v>106</v>
      </c>
      <c r="D26" s="165">
        <f>+B26*D25</f>
        <v>124.83053288526165</v>
      </c>
      <c r="E26" s="151"/>
      <c r="F26" s="151" t="s">
        <v>107</v>
      </c>
      <c r="G26" s="165">
        <f>+B26*G25</f>
        <v>736.16946711473838</v>
      </c>
      <c r="H26" s="151"/>
      <c r="I26" s="151" t="s">
        <v>108</v>
      </c>
      <c r="J26" s="165">
        <f>+B26*J25</f>
        <v>0</v>
      </c>
      <c r="K26" s="153"/>
      <c r="L26" s="147"/>
      <c r="M26" s="164">
        <f>MAX(M24:AB24)</f>
        <v>848.5</v>
      </c>
      <c r="N26" s="151"/>
      <c r="O26" s="151" t="s">
        <v>106</v>
      </c>
      <c r="P26" s="166">
        <f>+M26*P25</f>
        <v>134.63424473330346</v>
      </c>
      <c r="Q26" s="151"/>
      <c r="R26" s="151"/>
      <c r="S26" s="151"/>
      <c r="T26" s="151" t="s">
        <v>107</v>
      </c>
      <c r="U26" s="166">
        <f>+M26*U25</f>
        <v>713.8657552666964</v>
      </c>
      <c r="V26" s="151"/>
      <c r="W26" s="151"/>
      <c r="X26" s="151"/>
      <c r="Y26" s="151" t="s">
        <v>108</v>
      </c>
      <c r="Z26" s="166">
        <f>+M26*Z25</f>
        <v>0</v>
      </c>
      <c r="AA26" s="151"/>
      <c r="AB26" s="153"/>
      <c r="AC26" s="147"/>
      <c r="AD26" s="164">
        <f>MAX(AD24:AO24)</f>
        <v>1046.5</v>
      </c>
      <c r="AE26" s="151" t="s">
        <v>106</v>
      </c>
      <c r="AF26" s="165">
        <f>+AD26*AF25</f>
        <v>207.37981651376148</v>
      </c>
      <c r="AG26" s="151"/>
      <c r="AH26" s="151"/>
      <c r="AI26" s="151"/>
      <c r="AJ26" s="151" t="s">
        <v>107</v>
      </c>
      <c r="AK26" s="165">
        <f>+AD26*AK25</f>
        <v>839.12018348623849</v>
      </c>
      <c r="AL26" s="151"/>
      <c r="AM26" s="151"/>
      <c r="AN26" s="151" t="s">
        <v>108</v>
      </c>
      <c r="AO26" s="167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4" t="s">
        <v>102</v>
      </c>
      <c r="U27" s="244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8"/>
      <c r="C29" s="148"/>
      <c r="D29" s="148"/>
      <c r="E29" s="148">
        <f>B28+C28+D28+E28</f>
        <v>0</v>
      </c>
      <c r="F29" s="148">
        <f t="shared" ref="F29:K29" si="24">C28+D28+E28+F28</f>
        <v>0</v>
      </c>
      <c r="G29" s="148">
        <f t="shared" si="24"/>
        <v>0</v>
      </c>
      <c r="H29" s="148">
        <f t="shared" si="24"/>
        <v>0</v>
      </c>
      <c r="I29" s="148">
        <f t="shared" si="24"/>
        <v>0</v>
      </c>
      <c r="J29" s="148">
        <f t="shared" si="24"/>
        <v>0</v>
      </c>
      <c r="K29" s="148">
        <f t="shared" si="24"/>
        <v>0</v>
      </c>
      <c r="L29" s="149"/>
      <c r="M29" s="148"/>
      <c r="N29" s="148"/>
      <c r="O29" s="148"/>
      <c r="P29" s="148">
        <f>M28+N28+O28+P28</f>
        <v>0</v>
      </c>
      <c r="Q29" s="148">
        <f t="shared" ref="Q29:AB29" si="25">N28+O28+P28+Q28</f>
        <v>0</v>
      </c>
      <c r="R29" s="148">
        <f t="shared" si="25"/>
        <v>0</v>
      </c>
      <c r="S29" s="148">
        <f t="shared" si="25"/>
        <v>0</v>
      </c>
      <c r="T29" s="148">
        <f t="shared" si="25"/>
        <v>0</v>
      </c>
      <c r="U29" s="148">
        <f t="shared" si="25"/>
        <v>0</v>
      </c>
      <c r="V29" s="148">
        <f t="shared" si="25"/>
        <v>0</v>
      </c>
      <c r="W29" s="148">
        <f t="shared" si="25"/>
        <v>0</v>
      </c>
      <c r="X29" s="148">
        <f t="shared" si="25"/>
        <v>0</v>
      </c>
      <c r="Y29" s="148">
        <f t="shared" si="25"/>
        <v>0</v>
      </c>
      <c r="Z29" s="148">
        <f t="shared" si="25"/>
        <v>0</v>
      </c>
      <c r="AA29" s="148">
        <f t="shared" si="25"/>
        <v>0</v>
      </c>
      <c r="AB29" s="148">
        <f t="shared" si="25"/>
        <v>0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0"/>
      <c r="C30" s="151" t="s">
        <v>106</v>
      </c>
      <c r="D30" s="152">
        <f>DIRECCIONALIDAD!J37/100</f>
        <v>0</v>
      </c>
      <c r="E30" s="151"/>
      <c r="F30" s="151" t="s">
        <v>107</v>
      </c>
      <c r="G30" s="152">
        <f>DIRECCIONALIDAD!J38/100</f>
        <v>0</v>
      </c>
      <c r="H30" s="151"/>
      <c r="I30" s="151" t="s">
        <v>108</v>
      </c>
      <c r="J30" s="152">
        <f>DIRECCIONALIDAD!J39/100</f>
        <v>0</v>
      </c>
      <c r="K30" s="153"/>
      <c r="L30" s="147"/>
      <c r="M30" s="150"/>
      <c r="N30" s="151"/>
      <c r="O30" s="151" t="s">
        <v>106</v>
      </c>
      <c r="P30" s="152">
        <f>DIRECCIONALIDAD!J40/100</f>
        <v>0</v>
      </c>
      <c r="Q30" s="151"/>
      <c r="R30" s="151"/>
      <c r="S30" s="151"/>
      <c r="T30" s="151" t="s">
        <v>107</v>
      </c>
      <c r="U30" s="152">
        <f>DIRECCIONALIDAD!J41/100</f>
        <v>0</v>
      </c>
      <c r="V30" s="151"/>
      <c r="W30" s="151"/>
      <c r="X30" s="151"/>
      <c r="Y30" s="151" t="s">
        <v>108</v>
      </c>
      <c r="Z30" s="152">
        <f>DIRECCIONALIDAD!J42/100</f>
        <v>0</v>
      </c>
      <c r="AA30" s="151"/>
      <c r="AB30" s="153"/>
      <c r="AC30" s="147"/>
      <c r="AD30" s="150"/>
      <c r="AE30" s="151" t="s">
        <v>106</v>
      </c>
      <c r="AF30" s="152">
        <f>DIRECCIONALIDAD!J43/100</f>
        <v>0</v>
      </c>
      <c r="AG30" s="151"/>
      <c r="AH30" s="151"/>
      <c r="AI30" s="151"/>
      <c r="AJ30" s="151" t="s">
        <v>107</v>
      </c>
      <c r="AK30" s="152">
        <f>DIRECCIONALIDAD!J44/100</f>
        <v>0</v>
      </c>
      <c r="AL30" s="151"/>
      <c r="AM30" s="151"/>
      <c r="AN30" s="151" t="s">
        <v>108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244" t="s">
        <v>102</v>
      </c>
      <c r="U31" s="244"/>
      <c r="V31" s="146" t="s">
        <v>109</v>
      </c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8">
        <f>B13+B18+B23+B28</f>
        <v>416</v>
      </c>
      <c r="C32" s="148">
        <f t="shared" ref="C32:K32" si="27">C13+C18+C23+C28</f>
        <v>420</v>
      </c>
      <c r="D32" s="148">
        <f t="shared" si="27"/>
        <v>488</v>
      </c>
      <c r="E32" s="148">
        <f t="shared" si="27"/>
        <v>478</v>
      </c>
      <c r="F32" s="148">
        <f t="shared" si="27"/>
        <v>425.5</v>
      </c>
      <c r="G32" s="148">
        <f t="shared" si="27"/>
        <v>403.5</v>
      </c>
      <c r="H32" s="148">
        <f t="shared" si="27"/>
        <v>383</v>
      </c>
      <c r="I32" s="148">
        <f t="shared" si="27"/>
        <v>390</v>
      </c>
      <c r="J32" s="148">
        <f t="shared" si="27"/>
        <v>382</v>
      </c>
      <c r="K32" s="148">
        <f t="shared" si="27"/>
        <v>395.5</v>
      </c>
      <c r="L32" s="149"/>
      <c r="M32" s="148">
        <f>M13+M18+M23+M28</f>
        <v>375.5</v>
      </c>
      <c r="N32" s="148">
        <f t="shared" ref="N32:AB32" si="28">N13+N18+N23+N28</f>
        <v>363.5</v>
      </c>
      <c r="O32" s="148">
        <f t="shared" si="28"/>
        <v>367</v>
      </c>
      <c r="P32" s="148">
        <f t="shared" si="28"/>
        <v>439.5</v>
      </c>
      <c r="Q32" s="148">
        <f t="shared" si="28"/>
        <v>497.5</v>
      </c>
      <c r="R32" s="148">
        <f t="shared" si="28"/>
        <v>453.5</v>
      </c>
      <c r="S32" s="148">
        <f t="shared" si="28"/>
        <v>410.5</v>
      </c>
      <c r="T32" s="148">
        <f t="shared" si="28"/>
        <v>338</v>
      </c>
      <c r="U32" s="148">
        <f t="shared" si="28"/>
        <v>336</v>
      </c>
      <c r="V32" s="148">
        <f t="shared" si="28"/>
        <v>317.5</v>
      </c>
      <c r="W32" s="148">
        <f t="shared" si="28"/>
        <v>324.5</v>
      </c>
      <c r="X32" s="148">
        <f t="shared" si="28"/>
        <v>330</v>
      </c>
      <c r="Y32" s="148">
        <f t="shared" si="28"/>
        <v>421.5</v>
      </c>
      <c r="Z32" s="148">
        <f t="shared" si="28"/>
        <v>432</v>
      </c>
      <c r="AA32" s="148">
        <f t="shared" si="28"/>
        <v>453.5</v>
      </c>
      <c r="AB32" s="148">
        <f t="shared" si="28"/>
        <v>407</v>
      </c>
      <c r="AC32" s="149"/>
      <c r="AD32" s="148">
        <f>AD13+AD18+AD23+AD28</f>
        <v>410</v>
      </c>
      <c r="AE32" s="148">
        <f t="shared" ref="AE32:AO32" si="29">AE13+AE18+AE23+AE28</f>
        <v>395</v>
      </c>
      <c r="AF32" s="148">
        <f t="shared" si="29"/>
        <v>396.5</v>
      </c>
      <c r="AG32" s="148">
        <f t="shared" si="29"/>
        <v>428.5</v>
      </c>
      <c r="AH32" s="148">
        <f t="shared" si="29"/>
        <v>452.5</v>
      </c>
      <c r="AI32" s="148">
        <f t="shared" si="29"/>
        <v>484</v>
      </c>
      <c r="AJ32" s="148">
        <f t="shared" si="29"/>
        <v>564.5</v>
      </c>
      <c r="AK32" s="148">
        <f t="shared" si="29"/>
        <v>581.5</v>
      </c>
      <c r="AL32" s="148">
        <f t="shared" si="29"/>
        <v>554</v>
      </c>
      <c r="AM32" s="148">
        <f t="shared" si="29"/>
        <v>602</v>
      </c>
      <c r="AN32" s="148">
        <f t="shared" si="29"/>
        <v>445</v>
      </c>
      <c r="AO32" s="148">
        <f t="shared" si="29"/>
        <v>416.5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8"/>
      <c r="C33" s="148"/>
      <c r="D33" s="148"/>
      <c r="E33" s="148">
        <f>B32+C32+D32+E32</f>
        <v>1802</v>
      </c>
      <c r="F33" s="148">
        <f t="shared" ref="F33:K33" si="30">C32+D32+E32+F32</f>
        <v>1811.5</v>
      </c>
      <c r="G33" s="148">
        <f t="shared" si="30"/>
        <v>1795</v>
      </c>
      <c r="H33" s="148">
        <f t="shared" si="30"/>
        <v>1690</v>
      </c>
      <c r="I33" s="148">
        <f t="shared" si="30"/>
        <v>1602</v>
      </c>
      <c r="J33" s="148">
        <f t="shared" si="30"/>
        <v>1558.5</v>
      </c>
      <c r="K33" s="148">
        <f t="shared" si="30"/>
        <v>1550.5</v>
      </c>
      <c r="L33" s="149"/>
      <c r="M33" s="148"/>
      <c r="N33" s="148"/>
      <c r="O33" s="148"/>
      <c r="P33" s="148">
        <f>M32+N32+O32+P32</f>
        <v>1545.5</v>
      </c>
      <c r="Q33" s="148">
        <f t="shared" ref="Q33:AB33" si="31">N32+O32+P32+Q32</f>
        <v>1667.5</v>
      </c>
      <c r="R33" s="148">
        <f t="shared" si="31"/>
        <v>1757.5</v>
      </c>
      <c r="S33" s="148">
        <f t="shared" si="31"/>
        <v>1801</v>
      </c>
      <c r="T33" s="148">
        <f t="shared" si="31"/>
        <v>1699.5</v>
      </c>
      <c r="U33" s="148">
        <f t="shared" si="31"/>
        <v>1538</v>
      </c>
      <c r="V33" s="148">
        <f t="shared" si="31"/>
        <v>1402</v>
      </c>
      <c r="W33" s="148">
        <f t="shared" si="31"/>
        <v>1316</v>
      </c>
      <c r="X33" s="148">
        <f t="shared" si="31"/>
        <v>1308</v>
      </c>
      <c r="Y33" s="148">
        <f t="shared" si="31"/>
        <v>1393.5</v>
      </c>
      <c r="Z33" s="148">
        <f t="shared" si="31"/>
        <v>1508</v>
      </c>
      <c r="AA33" s="148">
        <f t="shared" si="31"/>
        <v>1637</v>
      </c>
      <c r="AB33" s="148">
        <f t="shared" si="31"/>
        <v>1714</v>
      </c>
      <c r="AC33" s="149"/>
      <c r="AD33" s="148"/>
      <c r="AE33" s="148"/>
      <c r="AF33" s="148"/>
      <c r="AG33" s="148">
        <f>AD32+AE32+AF32+AG32</f>
        <v>1630</v>
      </c>
      <c r="AH33" s="148">
        <f t="shared" ref="AH33:AO33" si="32">AE32+AF32+AG32+AH32</f>
        <v>1672.5</v>
      </c>
      <c r="AI33" s="148">
        <f t="shared" si="32"/>
        <v>1761.5</v>
      </c>
      <c r="AJ33" s="148">
        <f t="shared" si="32"/>
        <v>1929.5</v>
      </c>
      <c r="AK33" s="148">
        <f t="shared" si="32"/>
        <v>2082.5</v>
      </c>
      <c r="AL33" s="148">
        <f t="shared" si="32"/>
        <v>2184</v>
      </c>
      <c r="AM33" s="148">
        <f t="shared" si="32"/>
        <v>2302</v>
      </c>
      <c r="AN33" s="148">
        <f t="shared" si="32"/>
        <v>2182.5</v>
      </c>
      <c r="AO33" s="148">
        <f t="shared" si="32"/>
        <v>2017.5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5"/>
      <c r="R35" s="245"/>
      <c r="S35" s="245"/>
      <c r="T35" s="245"/>
      <c r="U35" s="245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2016-07-18T15:56:59Z</cp:lastPrinted>
  <dcterms:created xsi:type="dcterms:W3CDTF">1998-04-02T13:38:56Z</dcterms:created>
  <dcterms:modified xsi:type="dcterms:W3CDTF">2020-02-10T22:00:08Z</dcterms:modified>
</cp:coreProperties>
</file>